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16" yWindow="65521" windowWidth="12120" windowHeight="8610" firstSheet="4" activeTab="6"/>
  </bookViews>
  <sheets>
    <sheet name="เงินเดือน สป." sheetId="1" r:id="rId1"/>
    <sheet name="เงินเดือนฝ่ายการเมือง" sheetId="2" r:id="rId2"/>
    <sheet name="เงินเดือน การศึกษา" sheetId="3" r:id="rId3"/>
    <sheet name="สำนักปลัด" sheetId="4" r:id="rId4"/>
    <sheet name="งานป้องกัน" sheetId="5" r:id="rId5"/>
    <sheet name="งานการเกษตร" sheetId="6" r:id="rId6"/>
    <sheet name="แผนการใช้จ่ายเงิน 62" sheetId="7" r:id="rId7"/>
    <sheet name="การศึกษา" sheetId="8" r:id="rId8"/>
    <sheet name="สังคมสงเคราะห์" sheetId="9" r:id="rId9"/>
    <sheet name="สร้างความเข้มแข็." sheetId="10" r:id="rId10"/>
    <sheet name="ศาสนาฯ" sheetId="11" r:id="rId11"/>
    <sheet name="แผนงบกลาง" sheetId="12" r:id="rId12"/>
    <sheet name="งบกลาง" sheetId="13" r:id="rId13"/>
  </sheets>
  <definedNames/>
  <calcPr fullCalcOnLoad="1"/>
</workbook>
</file>

<file path=xl/sharedStrings.xml><?xml version="1.0" encoding="utf-8"?>
<sst xmlns="http://schemas.openxmlformats.org/spreadsheetml/2006/main" count="2892" uniqueCount="286">
  <si>
    <t>ลำดับที่</t>
  </si>
  <si>
    <t>รายการ</t>
  </si>
  <si>
    <t>ตุลาคม</t>
  </si>
  <si>
    <t>พฤศจิกายน</t>
  </si>
  <si>
    <t>ธันวาคม</t>
  </si>
  <si>
    <t>รวม</t>
  </si>
  <si>
    <t>เงินเดือน</t>
  </si>
  <si>
    <t>พชค.</t>
  </si>
  <si>
    <t>3   เดือน</t>
  </si>
  <si>
    <t>ค่าตอบแทน</t>
  </si>
  <si>
    <t>ค่าใช้สอย</t>
  </si>
  <si>
    <t>ค่าวัสดุ</t>
  </si>
  <si>
    <t>ค่าวัสดุสำนักงาน</t>
  </si>
  <si>
    <t>ค่าสาธารณูปโภค</t>
  </si>
  <si>
    <t>เดือนตุลาคม</t>
  </si>
  <si>
    <t>เดือนพฤศจิกายน</t>
  </si>
  <si>
    <t>เดือนธันวาคม</t>
  </si>
  <si>
    <t>ประมาณการค่าใช้จ่าย</t>
  </si>
  <si>
    <t>หมายเหตุ</t>
  </si>
  <si>
    <t>………………………………………………………………………………………………………………………</t>
  </si>
  <si>
    <t>เงินประจำ</t>
  </si>
  <si>
    <t>ตำแหน่ง</t>
  </si>
  <si>
    <t>พิเศษ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</si>
  <si>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</si>
  <si>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</si>
  <si>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</si>
  <si>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</si>
  <si>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</si>
  <si>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</si>
  <si>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ค่าครุภัณท์ที่ดินและสิ่งก่อสร้าง</t>
  </si>
  <si>
    <t>กรกฎาคม</t>
  </si>
  <si>
    <t>สิงหาคม</t>
  </si>
  <si>
    <t>กันยายน</t>
  </si>
  <si>
    <t>รายละเอียดประกอบแผนการใช้จ่ายเงินของสำนักงานปลัด</t>
  </si>
  <si>
    <t>ค่าเบี้ยประชุม</t>
  </si>
  <si>
    <t>ค่าไปรษณีย์</t>
  </si>
  <si>
    <t>ค่าน้ำประปา</t>
  </si>
  <si>
    <t>ค่าโทรศัพท์</t>
  </si>
  <si>
    <t>รายจ่ายอื่น</t>
  </si>
  <si>
    <t>โอนเพิ่ม</t>
  </si>
  <si>
    <t>พนักงานจ้างทั่วไป</t>
  </si>
  <si>
    <t>พนักงานจ้างตามภารกิจ</t>
  </si>
  <si>
    <t>เงินอุดหนุน</t>
  </si>
  <si>
    <t>แผนการใช้จ่ายเงินของหน่วยงานสำนักงานปลัดฯ</t>
  </si>
  <si>
    <t>ค่าวัสดุคอมพิวเตอร์</t>
  </si>
  <si>
    <t>วัสดุงานบ้านงานครัว</t>
  </si>
  <si>
    <t>วัสดุคอมพิวเตอร์</t>
  </si>
  <si>
    <t>ค่าครุภัณฑ์</t>
  </si>
  <si>
    <t>รหัสแผนงาน 00110 (แผนงานบริหารงานทั่วไป)    รหัสงาน  00111  (งานบริหารงานทั่วไป)</t>
  </si>
  <si>
    <t>รหัสแผนงาน 00410 (แผนงานงบกลาง)    รหัสงาน  00411 (งานงบกลาง)</t>
  </si>
  <si>
    <t>รหัสแผนงาน 00260 (แผนงานการศาสนาวัฒนธรรมและนันทนาการ )  รหัสงาน  00262 (งานกีฬาและนันทนาการ )</t>
  </si>
  <si>
    <t>รหัสแผนงาน 00260 (แผนงานการศาสนาวัฒนธรรมและนันทนาการ )  รหัสงาน  00263 (งานศาสนาและวัฒนธรรมฯ )</t>
  </si>
  <si>
    <t>รหัสแผนงาน 00320 (แผนงานการเกษตร)  รหัสงาน  00321 (งานส่งเสริมการเกษตร )</t>
  </si>
  <si>
    <t>แผนการใช้จ่ายเงินของหน่วยงาน</t>
  </si>
  <si>
    <t>นายปัญญา  ศรีใจป้อ</t>
  </si>
  <si>
    <t>นางปิ่นแก้ว  ช่วยไว้</t>
  </si>
  <si>
    <t xml:space="preserve">เงินเดือนอาจมีการเปลี่ยนแปลงเนื่องจากมีการโอนย้ายปรับตำแหน่ง ................................................... </t>
  </si>
  <si>
    <t>สำนักงานเทศบาลตำบลบ้านเหล่า</t>
  </si>
  <si>
    <t>เดือนมกราคม</t>
  </si>
  <si>
    <t>เดือนกุมภาพันธ์</t>
  </si>
  <si>
    <t>เดือนมีนาคม</t>
  </si>
  <si>
    <t>เดือนเมษายน</t>
  </si>
  <si>
    <t>เดือนพฤษภาคม</t>
  </si>
  <si>
    <t>เดือนมิถุนายน</t>
  </si>
  <si>
    <t>เดือนกรกฎาคม</t>
  </si>
  <si>
    <t>เดือนสิงหาคม</t>
  </si>
  <si>
    <t>เดือนกันยายน</t>
  </si>
  <si>
    <t>ค่าจ้างเหมาสำรวจความพึงพอใจ</t>
  </si>
  <si>
    <t>ค่าไฟฟ้า</t>
  </si>
  <si>
    <t>รหัสแผนงาน 00230 (แผนงานสังคมสงเคราะห์ )  รหัสงาน  00232 (งานสวัสดิการสังคมและสังคมสงเคราะห์ )</t>
  </si>
  <si>
    <t>รหัสแผนงาน 00250 (แผนงานสร้างความเข้มแข็งของชุมชน )  รหัสงาน  00251 (งานบริหารทั่วไปฯ )</t>
  </si>
  <si>
    <t>109,110,111,</t>
  </si>
  <si>
    <t>โอนลด</t>
  </si>
  <si>
    <t>โรงเรียนบ้านดงอินตา</t>
  </si>
  <si>
    <t>โรงเรียนบ้านไร่อ้อย</t>
  </si>
  <si>
    <t>โรงเรียนบ้านดงบุญนาค</t>
  </si>
  <si>
    <t xml:space="preserve">ค่าใช้จ่ายในงานรัฐพิธีต่างๆ </t>
  </si>
  <si>
    <t xml:space="preserve">ค่าใช้จ่ายเดินทางไปราชการ </t>
  </si>
  <si>
    <t>ค่าใช้จ่ายในการเลือกตั้ง</t>
  </si>
  <si>
    <t xml:space="preserve">ค่าบำรุงรักษาและปรับปรุงครุภัณฑ์ </t>
  </si>
  <si>
    <t xml:space="preserve">         ตำแหน่ง  หัวหน้าสำนักปลัด</t>
  </si>
  <si>
    <t xml:space="preserve">                     (นายสินเอี่ยม    อุดแก้ว)</t>
  </si>
  <si>
    <t xml:space="preserve">       (ลงชื่อ)                                              ผู้รายงาน</t>
  </si>
  <si>
    <t>47,52,53,54,55,56</t>
  </si>
  <si>
    <t>74,</t>
  </si>
  <si>
    <t>40,43,60</t>
  </si>
  <si>
    <t>70,71</t>
  </si>
  <si>
    <t>103,</t>
  </si>
  <si>
    <t>45,</t>
  </si>
  <si>
    <t>46,50,51</t>
  </si>
  <si>
    <t>72,</t>
  </si>
  <si>
    <t>42,</t>
  </si>
  <si>
    <t>39,</t>
  </si>
  <si>
    <t>73,</t>
  </si>
  <si>
    <t>49,</t>
  </si>
  <si>
    <t>48,</t>
  </si>
  <si>
    <t>77,78</t>
  </si>
  <si>
    <t>101,</t>
  </si>
  <si>
    <t>104,108,</t>
  </si>
  <si>
    <t>96}-100</t>
  </si>
  <si>
    <t>(นายสินเอี่ยม  อุดแก้ว)</t>
  </si>
  <si>
    <t>หัวหน้าสำนักปลัดฯ</t>
  </si>
  <si>
    <t>(ลงชื่อ)</t>
  </si>
  <si>
    <t xml:space="preserve">  -  ค่าจ้างเหมาบริการ</t>
  </si>
  <si>
    <t>ค่าตอบแทนผู้ปฏบัติราชการอันเป็นประโยชน์แก่ อปท.</t>
  </si>
  <si>
    <t xml:space="preserve">  -  โครงการป้องกันและควบคุมไฟป่าแก้ไขปัญหาหมอกควัน</t>
  </si>
  <si>
    <t xml:space="preserve">  -  โครงการฝึกอบรมเพิ่มศักยภาพ อปพร.</t>
  </si>
  <si>
    <t xml:space="preserve"> -  โครงการให้ความรู้ด้านการจราจรเพื่อลดอุบัติเหตุ</t>
  </si>
  <si>
    <t xml:space="preserve"> - โครงการป้องกันและแก้ไขปัญหายาเสพติดในตำบลบ้านเหล่า</t>
  </si>
  <si>
    <t xml:space="preserve"> -  โครงการสนับสนุนศูนย์ปฎิบัติการร่วมป้องกันและลดอุบัติเหตุ</t>
  </si>
  <si>
    <t xml:space="preserve">  -  วัสดุยานพาหนะและชนส่ง</t>
  </si>
  <si>
    <t xml:space="preserve">  -  วัสดุวิทยาศาสตร์หรือการแพทย์</t>
  </si>
  <si>
    <t xml:space="preserve">  -  วัสดุเครื่องดับเพลิง</t>
  </si>
  <si>
    <t xml:space="preserve">   -   จัดซื้อตู้เก็บชุดดับเพลิงและอุปกรณื</t>
  </si>
  <si>
    <t xml:space="preserve">   -   จัดซื้อป้ายลดความเร็วสามเหลี่ยม</t>
  </si>
  <si>
    <t xml:space="preserve">   -   จัดซื้อเลื่อยโซ่ยนต์</t>
  </si>
  <si>
    <t xml:space="preserve">   -   จัดซื้อเครื่องรับส่งวิทยุ</t>
  </si>
  <si>
    <t>ค่าพัฒนาศักยภาพพนักงานครูและผู้ช่วยครู ผดด.</t>
  </si>
  <si>
    <t>ค่าจ้างเหมารถรับส่งนักเรียนศูนย์พัฒนาเด็กเล็ก</t>
  </si>
  <si>
    <t>ค่าอาหารกลางวัน</t>
  </si>
  <si>
    <t>ค่าจัดการเรียนการสอนรายหัว</t>
  </si>
  <si>
    <t>ค่าหนังสือเรียน</t>
  </si>
  <si>
    <t>ค่าอุปกรณ์การเรียนการสอน</t>
  </si>
  <si>
    <t>ค่าเครื่องแบบนักเรียน</t>
  </si>
  <si>
    <t>ค่ากิจกรรมพัฒนาคุณภาพผู้เรียน</t>
  </si>
  <si>
    <t>.</t>
  </si>
  <si>
    <t>ผู้ติดเชื้อ และผู้ด้อยโอกาศในชุมชน</t>
  </si>
  <si>
    <t>การจัดทำแผนชุมชน/หมู่บ้านและการจัดทำ</t>
  </si>
  <si>
    <t>1) โครงการอนุรักษ์วัฒนธรรมและประเพณีท้องถิ่น</t>
  </si>
  <si>
    <t>สืบชะตาหนองเล็งทราย</t>
  </si>
  <si>
    <t>คุณภาพชีวิตและสุขภาพที่ดีของผู้สูงวัย</t>
  </si>
  <si>
    <t>นายวิรุจน์  สุวรรณทา</t>
  </si>
  <si>
    <t>นายสินเอี่ยม  อุดแก้ว</t>
  </si>
  <si>
    <t>นายเดช  เรืองคำวัฒนา</t>
  </si>
  <si>
    <t>นางกนิษฐกา  ลิ้มประเสริฐ</t>
  </si>
  <si>
    <t>นายสุชาติ  น้อยตุ่น</t>
  </si>
  <si>
    <t>นายโอฬาร   ปัญจขันธ์</t>
  </si>
  <si>
    <t>นายสมบัติ  ใหม่จันทร์ตา</t>
  </si>
  <si>
    <t>นางสุบิน   ติ๊บบุญเรือง</t>
  </si>
  <si>
    <t>นายณัฐพล   สมวงษา</t>
  </si>
  <si>
    <t>นางอรอนงค์   ใหม่จันทร์ตา</t>
  </si>
  <si>
    <t>นายประภพ  คำอ้าย</t>
  </si>
  <si>
    <t>นางสาวคนึงนิจ  โยธา</t>
  </si>
  <si>
    <t>จ่าสิบเอกพิชิต  สินเปียง</t>
  </si>
  <si>
    <t>นายมิตร  แก้วเอ</t>
  </si>
  <si>
    <t>นายอดิศร   มุมวงค์</t>
  </si>
  <si>
    <t>นายชูชัย  นาขยัน</t>
  </si>
  <si>
    <t>นายตระกูล   ทาจุมปู</t>
  </si>
  <si>
    <t>นายเจษฎา  ธรรมใจสุ</t>
  </si>
  <si>
    <t>นางสาวเครือวรรณ   ใจจม</t>
  </si>
  <si>
    <t>10</t>
  </si>
  <si>
    <t>11</t>
  </si>
  <si>
    <t>12</t>
  </si>
  <si>
    <t>13</t>
  </si>
  <si>
    <t>14</t>
  </si>
  <si>
    <t>ไตรมาสที่ 1   ตั้งแต่ตุลาคม  2561   ถึงเดือนธันวาคม   2561</t>
  </si>
  <si>
    <t>ไตรมาสที่ 2   ตั้งแต่มกราคม  2562   ถึงเดือนมีนาคม   2562</t>
  </si>
  <si>
    <t>ไตรมาสที่ 3   ตั้งแต่เมษายน  2562   ถึงเดือนมิถุนายน   2562</t>
  </si>
  <si>
    <t>ไตรมาสที่ 4   ตั้งแต่กรกฎาคม  2562   ถึงเดือนกันยายน   2562</t>
  </si>
  <si>
    <t>น.ส.จันทร์ฉาย  ธรรมจักร</t>
  </si>
  <si>
    <t>นางมณฑิรา   โยธา</t>
  </si>
  <si>
    <t>นางแจ่มจันทร์   สายวงค์ใจ</t>
  </si>
  <si>
    <t>นางศรีนวล   ปิงวงค์</t>
  </si>
  <si>
    <t>นางวรรณา  เพ็ชรพลอย</t>
  </si>
  <si>
    <t>นางสุข   กันจะสิน</t>
  </si>
  <si>
    <t>นางจันทร์รุณี   ไชยคำ</t>
  </si>
  <si>
    <t>นางสาวหอมนวล  ป๊อกบุญเรือง</t>
  </si>
  <si>
    <t>นางธนาภรณ์   ปินใจ</t>
  </si>
  <si>
    <t>นางยุพิน   บุญปั๋น</t>
  </si>
  <si>
    <t>นางรัตนา  คนซื่อ</t>
  </si>
  <si>
    <t>ค่าตอบแทนผู้ปฏิบัติราชการอันเป็นประโยชน์ฯ(100)</t>
  </si>
  <si>
    <t>ค่าเช่าบ้าน (400)</t>
  </si>
  <si>
    <t>เงินช่วยเหลือศึกษาบุตร (500)</t>
  </si>
  <si>
    <t>ค่าจ้างเหมาบริการทำความสะอาด</t>
  </si>
  <si>
    <t xml:space="preserve">ค่าจ้างเหมาบริการอื่นๆ </t>
  </si>
  <si>
    <t>ค่ารับรอง</t>
  </si>
  <si>
    <t>ค่าเย็บหนังสือ,ค่าถ่ายเอกสาร, ค่าเข้าเล่ม</t>
  </si>
  <si>
    <t>ค่าโฆษณาและเผยแพร่</t>
  </si>
  <si>
    <t>ค่าจ้างเหมาดูและเว็บไซด์</t>
  </si>
  <si>
    <t>โครงการฝึกอบรม"การพัฒนาสมรรถนะด้านการทำงานเป็นทีม</t>
  </si>
  <si>
    <t xml:space="preserve"> โครงการอบรมความรู้เกี่ยวกฎหมาย</t>
  </si>
  <si>
    <t>โครงการเทศบาลเคลื่อนที่</t>
  </si>
  <si>
    <t xml:space="preserve"> โครงการอบรมความรู้ทางด้านข้อมูลข่าวสาร</t>
  </si>
  <si>
    <t xml:space="preserve"> โครงการทวันท้องถิ่นไทย</t>
  </si>
  <si>
    <t>โครงการอบรมความรู้กฎหมายสามัญประจำบ้าน</t>
  </si>
  <si>
    <t>ค่าบำรุงรักษาและซ่อมแซมทรัพย์สิน</t>
  </si>
  <si>
    <t>ค่าจัดซื้อวัสดุสำนักงาน  (100)(00111)</t>
  </si>
  <si>
    <t>วัสดุงานบ้านงานครัว  (100) (00111)</t>
  </si>
  <si>
    <t>วัสดุเชื้อเพลิงและหล่อลื่น  (800) (00111)</t>
  </si>
  <si>
    <t>วัสดุโฆษณาและเผยแพร่  (1100) (00111)</t>
  </si>
  <si>
    <t>อุดหนุนที่ทำการปกครองอำเภอแม่ใจ</t>
  </si>
  <si>
    <t xml:space="preserve">ค่าจัดซื้อเก้าอี้นั่งทำงาน </t>
  </si>
  <si>
    <t>ค่าจัดซื้อโต๊ะทำงานเหล็ก</t>
  </si>
  <si>
    <t>ค่าจัดซื้อตู้เก็บเอกสาร 2 บานเปิด มือ บิด</t>
  </si>
  <si>
    <t>ค่าจัดซื้อโต๊ะหมู่บูชา</t>
  </si>
  <si>
    <t>ค่าจัดซื้อกล้องถ่ายภาพระบบดิจิตอล</t>
  </si>
  <si>
    <t>ค่าจัดซื้อเครื่องตัดหญ้าแบบข้อแข็ง</t>
  </si>
  <si>
    <t>ไตรมาสที่  1    ตั้งแต่ตุลาคม   2561   ถึงเดือนธันวาคม   2561</t>
  </si>
  <si>
    <t xml:space="preserve">รหัสแผนงาน 00120 (แผนงานการรักษาความสงบภายใน)  </t>
  </si>
  <si>
    <t xml:space="preserve">รหัสแผนงาน 00320 (แผนงานการเกษตร)  </t>
  </si>
  <si>
    <t xml:space="preserve"> โครงการส่งเสริมและพัฒนาการผลิตข้าวคุณภาพครบวงจร</t>
  </si>
  <si>
    <t xml:space="preserve"> โครงการส่งเสริมอาชีพปศุสัตว์-ประมง</t>
  </si>
  <si>
    <t xml:space="preserve"> โครงการขยายผลตามแนวพระราชดำริองค์พระบาทฯ</t>
  </si>
  <si>
    <t xml:space="preserve">โครงการส่งเสริมกีฬาศูนย์พัฒนาเด็กเล็ก </t>
  </si>
  <si>
    <t>โครงการจัดกิจกรรมวันเด็ก</t>
  </si>
  <si>
    <t xml:space="preserve">โครงการจัดการแข่งขันทักษะทางวิชาการฯ </t>
  </si>
  <si>
    <t>ค่าวัสดุอาหารเสริม (นม)  (400)  (00212)</t>
  </si>
  <si>
    <t xml:space="preserve">ค่าไฟฟ้า  </t>
  </si>
  <si>
    <t xml:space="preserve">ค่าน้ำประปา </t>
  </si>
  <si>
    <t xml:space="preserve">ค่าโทรศัพท์ </t>
  </si>
  <si>
    <t>โรงเรียนบ้านเหล่า</t>
  </si>
  <si>
    <t>ค่าจัดซื้อตู้เก็บเอกสาร 2 บานเปิด มือ ปิด  มอก</t>
  </si>
  <si>
    <t xml:space="preserve">รหัสแผนงาน 00210 (แผนงานการศึกษา ) </t>
  </si>
  <si>
    <t xml:space="preserve">รหัสแผนงาน 00230 (แผนงานสังคมสงเคราะห์ )  </t>
  </si>
  <si>
    <t>คชจ.ในการจัดอบรมฝึกอาชีพให้แก่ผู้สูงอายุ ผู้พิการ</t>
  </si>
  <si>
    <t>คชจ.โครงการสร้างแนวทางการคุ้มครองชีวิตผู้สูงอายุ</t>
  </si>
  <si>
    <t xml:space="preserve">รหัสแผนงาน 00250 (แผนงานสร้างความเข้มแข็งของชุมชน )  </t>
  </si>
  <si>
    <t xml:space="preserve"> โครงการส่งเสริมการคุ้มครองและพิทักษ์เด็กและสตรี</t>
  </si>
  <si>
    <t xml:space="preserve"> โครงการเชิดชูเกียรติผู้ทำคุณประโยชน์ดีเด่น</t>
  </si>
  <si>
    <t xml:space="preserve"> โครงการอบรมและส่งเสริมคุณธรรม จริยธรรมฯ</t>
  </si>
  <si>
    <t>โครงการประชุมเชิงปฏิบัติการพัฒนาประสิทธิภาพฯ</t>
  </si>
  <si>
    <t xml:space="preserve"> โครงการสัปดาห์ส่งเสริมพระพุทธศาสนาฯ</t>
  </si>
  <si>
    <t>โครงการวัฒนธรรมไทยสายใยชุมชนตำบลบ้านเหล่า</t>
  </si>
  <si>
    <t>โครงการส่งเสริมพระพุทธศาสนาวันอาทิตย์</t>
  </si>
  <si>
    <t>โครงการจัดการแข่งขันกีฬาประชาชนฯ</t>
  </si>
  <si>
    <t>ประเพณีลอยกระทง</t>
  </si>
  <si>
    <t>โครงการประเพณีสืบชะตาลำน้ำแม่ปืม</t>
  </si>
  <si>
    <t>โครงการประเพณีสืบสานวัฒนธรรมประเพณี</t>
  </si>
  <si>
    <t>โครงการส่งเสริมประเพณีแห่เทียนพรรษา</t>
  </si>
  <si>
    <t>โครงการฝึกอบรมส่งเสริมคุณธรรมจริยธรรมเพื่อพัฒนา</t>
  </si>
  <si>
    <t>ไตรมาสที่  2    ตั้งแต่มกราคม  2562   ถึงเดือนมีนาคม   2562</t>
  </si>
  <si>
    <t>ไตรมาสที่  3   ตั้งแต่เมษายน  2562   ถึงเดือนมิถุนายน   2562</t>
  </si>
  <si>
    <t>ไตรมาสที่  4   ตั้งแต่กรกฎาคม   2562   ถึงเดือนสิงหาคม   2562</t>
  </si>
  <si>
    <t xml:space="preserve"> นายถนอม    หลวงฟอง </t>
  </si>
  <si>
    <t>นายพงษ์ศิลป์  บุญมาเครือ</t>
  </si>
  <si>
    <t>นายบุญเฉิด     ทะนันใจ</t>
  </si>
  <si>
    <t>นายคงเดช       เมืองแก้ว</t>
  </si>
  <si>
    <t>นายศุพชีพ   วงค์ใจ</t>
  </si>
  <si>
    <t>นายอนันท์        นวลวงค์อิน</t>
  </si>
  <si>
    <t>นายบุญย้าย    ทาจุมปู</t>
  </si>
  <si>
    <t>นายวิเชียร       สินเปียง</t>
  </si>
  <si>
    <t>นายมงคล   จินะวรรณ์</t>
  </si>
  <si>
    <t>นายประเวศ   ใจลังกา</t>
  </si>
  <si>
    <t>นายจันทร์         ศรีใจ</t>
  </si>
  <si>
    <t>นายสมศักดิ์       จำปาวงค์</t>
  </si>
  <si>
    <t>นายไกรฤกษ์       วงค์ติ๊บ</t>
  </si>
  <si>
    <t>นายฤทธิพงษ์  วงค์ปัน</t>
  </si>
  <si>
    <t>นายอุดม  อินจุมปู</t>
  </si>
  <si>
    <t>นายผดุงศักดิ์  สุภารัตน์</t>
  </si>
  <si>
    <t>15</t>
  </si>
  <si>
    <t>16</t>
  </si>
  <si>
    <t>ไตรมาสที่  3    ตั้งแต่เมษายน   2562   ถึงเดือนมิถุนายน    2562</t>
  </si>
  <si>
    <t>ไตรมาสที่  4    ตั้งแต่กรกฎาคม   2562   ถึงเดือนกันยายน    2562</t>
  </si>
  <si>
    <t>ไตรมาสที่  2    ตั้งแต่มกราคม   2562   ถึงเดือนมีนาคม    2562</t>
  </si>
  <si>
    <t>ไตรมาสที่  2   ตั้งแต่มกราคม  2562   ถึงเดือนมีนาคม   2562</t>
  </si>
  <si>
    <t>ไตรมาสที่  4   ตั้งแต่กรกฎาคม   2562   ถึงเดือนกันยายน   2562</t>
  </si>
  <si>
    <t>ไตรมาสที่  2    ตั้งแต่มกราคม   2562   ถึงเดือนมีนาคม   2562</t>
  </si>
  <si>
    <t>ไตรมาสที่  3    ตั้งแต่เมษายน   2562   ถึงเดือนมิถุนายน   2562</t>
  </si>
  <si>
    <t>ไตรมาสที่  4    ตั้งแต่กรกฎาคม   2562   ถึงเดือนกันยายน   2562</t>
  </si>
  <si>
    <t>งบประมาณรายจ่าย  ประจำปี พ.ศ.   2562</t>
  </si>
  <si>
    <t>ไตรมาสที่   1      ตั้งแต่เดือนตุลาคม   2561   ถึงเดือนธันวาคม  2561</t>
  </si>
  <si>
    <t>ไตรมาสที่   3      ตั้งแต่เดือนเมษายน   2562   ถึงเดือนมิถุนายน   2562</t>
  </si>
  <si>
    <t>ไตรมาสที่   4      ตั้งแต่เดือนกรกฎาคม   2562   ถึงเดือนกันยายน  2562</t>
  </si>
  <si>
    <t xml:space="preserve"> รหัสงาน  00121 (งานบริหารทั่วไปเกี่ยวกับการรักษาฯ )     รหัสงาน  00122 (งานป้องกันฝ่ายพลเรือนและระงับอัคคีภัย)</t>
  </si>
  <si>
    <t>ไตรมาสที่   2      ตั้งแต่เดือนมกราคม    2562   ถึงเดือนมีนาคม   2562</t>
  </si>
  <si>
    <t>รหัสแผนงาน 00210 (แผนงานการศึกษา ) รหัสงาน 00211 (งานบริหารทั่วไปเกี่ยวกับการศึกษา)</t>
  </si>
  <si>
    <t>รหัสแผนงาน 00210 (แผนงานการศึกษา )  รหัสงาน  00212 (งานระดับก่อนวัยเรียนและประถมศึกษา )</t>
  </si>
  <si>
    <t>ไตรมาสที่  3  ตั้งแต่เมษายน   2562   ถึงเดือนมิถุนายน   2562</t>
  </si>
  <si>
    <t>ไตรมาสที่  2   ตั้งแต่มกราคม   2562   ถึงเดือนมีนาคม  2562</t>
  </si>
  <si>
    <t>รหัสแผนงาน 00250 (แผนงานสร้างความเข้มแข็งของชุมชน )  รหัสงาน  00252  (งานส่งเสริมและสนับสนุนความเข้มแข็งชุมชน)</t>
  </si>
  <si>
    <t>รหัสแผนงาน 00260 (แผนงานการศาสนาวัฒนธรรมและนันทนาการ )  รหัสงาน  00261 (งานบริหารทั่วไปเกี่ยวกับศาสนาฯ)</t>
  </si>
  <si>
    <t xml:space="preserve">รายจ่ายงบกลาง   </t>
  </si>
  <si>
    <t>เงินสมทบกองทุนบำเหน็จบำนาญ (กบท.)</t>
  </si>
  <si>
    <t>ประเภทชำระหนี้เงินต้นเงินกู้  ธกส.</t>
  </si>
  <si>
    <t>ประเภทชำระดอกเบี้ยเงินกู้  ธกส.</t>
  </si>
  <si>
    <t>ประเภทเบี้ยยังชีพผู้สูงอายุ</t>
  </si>
  <si>
    <t>ประเภทเบี้ยยังชีพคนพิการ</t>
  </si>
  <si>
    <t xml:space="preserve">ประเภทเบี้ยยังชีพผู้ป่วยโรคเอดส์  </t>
  </si>
  <si>
    <t>ประเภทเงินสำรองจ่าย (111000)</t>
  </si>
  <si>
    <t>คชจ.เงินสมทบกองทุนสวัสดิการชุมชน</t>
  </si>
  <si>
    <t xml:space="preserve">ค่าบำรุงสมาคมสันนิบาต เทศบาลฯ </t>
  </si>
  <si>
    <t>เงินสมทบกองทุนหลักประกันสุขภาพระดับตำบล</t>
  </si>
  <si>
    <t>ไตรมาสที่  1    ตั้งแต่ตุลาคม   2561  ถึงเดือนธันวาคม   2561</t>
  </si>
  <si>
    <t xml:space="preserve">ประเภทเงินสมทบประกันสังคมของพนักงานจ้าง </t>
  </si>
  <si>
    <t xml:space="preserve">รหัสแผนงาน 00410 (แผนงานงบกลาง ) </t>
  </si>
  <si>
    <t xml:space="preserve">รหัสแผนงาน 00260 (แผนงานศาสนาวัฒนธรรมและนันทนาการ ) 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</si>
</sst>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##,###,###"/>
  </numFmts>
  <fonts count="52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b/>
      <sz val="10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11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200" fontId="1" fillId="0" borderId="10" xfId="36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1" fillId="0" borderId="0" xfId="36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00" fontId="2" fillId="0" borderId="10" xfId="36" applyNumberFormat="1" applyFont="1" applyFill="1" applyBorder="1" applyAlignment="1" quotePrefix="1">
      <alignment horizontal="center"/>
    </xf>
    <xf numFmtId="0" fontId="1" fillId="0" borderId="12" xfId="0" applyFont="1" applyFill="1" applyBorder="1" applyAlignment="1">
      <alignment/>
    </xf>
    <xf numFmtId="192" fontId="1" fillId="0" borderId="10" xfId="36" applyNumberFormat="1" applyFont="1" applyFill="1" applyBorder="1" applyAlignment="1">
      <alignment/>
    </xf>
    <xf numFmtId="200" fontId="2" fillId="0" borderId="14" xfId="0" applyNumberFormat="1" applyFont="1" applyFill="1" applyBorder="1" applyAlignment="1">
      <alignment/>
    </xf>
    <xf numFmtId="20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3" fontId="1" fillId="0" borderId="0" xfId="36" applyFont="1" applyFill="1" applyAlignment="1">
      <alignment horizontal="left"/>
    </xf>
    <xf numFmtId="4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00" fontId="6" fillId="0" borderId="0" xfId="36" applyNumberFormat="1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200" fontId="6" fillId="0" borderId="19" xfId="36" applyNumberFormat="1" applyFont="1" applyBorder="1" applyAlignment="1">
      <alignment/>
    </xf>
    <xf numFmtId="200" fontId="6" fillId="0" borderId="19" xfId="0" applyNumberFormat="1" applyFont="1" applyBorder="1" applyAlignment="1">
      <alignment/>
    </xf>
    <xf numFmtId="200" fontId="6" fillId="0" borderId="20" xfId="36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200" fontId="6" fillId="0" borderId="15" xfId="36" applyNumberFormat="1" applyFont="1" applyBorder="1" applyAlignment="1">
      <alignment/>
    </xf>
    <xf numFmtId="200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200" fontId="5" fillId="0" borderId="15" xfId="0" applyNumberFormat="1" applyFont="1" applyBorder="1" applyAlignment="1">
      <alignment/>
    </xf>
    <xf numFmtId="200" fontId="6" fillId="0" borderId="0" xfId="0" applyNumberFormat="1" applyFont="1" applyAlignment="1">
      <alignment/>
    </xf>
    <xf numFmtId="0" fontId="6" fillId="0" borderId="20" xfId="0" applyFont="1" applyBorder="1" applyAlignment="1">
      <alignment horizontal="center"/>
    </xf>
    <xf numFmtId="200" fontId="6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200" fontId="6" fillId="0" borderId="21" xfId="36" applyNumberFormat="1" applyFont="1" applyBorder="1" applyAlignment="1">
      <alignment/>
    </xf>
    <xf numFmtId="200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201" fontId="6" fillId="0" borderId="20" xfId="45" applyNumberFormat="1" applyFont="1" applyFill="1" applyBorder="1" applyAlignment="1">
      <alignment horizontal="left"/>
      <protection/>
    </xf>
    <xf numFmtId="200" fontId="6" fillId="0" borderId="20" xfId="36" applyNumberFormat="1" applyFont="1" applyFill="1" applyBorder="1" applyAlignment="1">
      <alignment horizontal="center"/>
    </xf>
    <xf numFmtId="201" fontId="6" fillId="0" borderId="20" xfId="45" applyNumberFormat="1" applyFont="1" applyFill="1" applyBorder="1">
      <alignment/>
      <protection/>
    </xf>
    <xf numFmtId="0" fontId="6" fillId="0" borderId="20" xfId="0" applyFont="1" applyBorder="1" applyAlignment="1" quotePrefix="1">
      <alignment horizontal="center"/>
    </xf>
    <xf numFmtId="201" fontId="51" fillId="0" borderId="20" xfId="45" applyNumberFormat="1" applyFont="1" applyFill="1" applyBorder="1">
      <alignment/>
      <protection/>
    </xf>
    <xf numFmtId="200" fontId="51" fillId="0" borderId="20" xfId="36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201" fontId="6" fillId="33" borderId="20" xfId="45" applyNumberFormat="1" applyFont="1" applyFill="1" applyBorder="1">
      <alignment/>
      <protection/>
    </xf>
    <xf numFmtId="200" fontId="6" fillId="33" borderId="20" xfId="36" applyNumberFormat="1" applyFont="1" applyFill="1" applyBorder="1" applyAlignment="1">
      <alignment horizontal="center"/>
    </xf>
    <xf numFmtId="200" fontId="6" fillId="33" borderId="20" xfId="36" applyNumberFormat="1" applyFont="1" applyFill="1" applyBorder="1" applyAlignment="1">
      <alignment/>
    </xf>
    <xf numFmtId="200" fontId="6" fillId="33" borderId="20" xfId="0" applyNumberFormat="1" applyFont="1" applyFill="1" applyBorder="1" applyAlignment="1">
      <alignment/>
    </xf>
    <xf numFmtId="200" fontId="6" fillId="33" borderId="20" xfId="0" applyNumberFormat="1" applyFont="1" applyFill="1" applyBorder="1" applyAlignment="1">
      <alignment horizontal="center"/>
    </xf>
    <xf numFmtId="200" fontId="6" fillId="0" borderId="16" xfId="36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00" fontId="6" fillId="0" borderId="0" xfId="36" applyNumberFormat="1" applyFont="1" applyFill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200" fontId="6" fillId="0" borderId="20" xfId="0" applyNumberFormat="1" applyFont="1" applyFill="1" applyBorder="1" applyAlignment="1">
      <alignment/>
    </xf>
    <xf numFmtId="200" fontId="6" fillId="0" borderId="20" xfId="36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200" fontId="6" fillId="0" borderId="15" xfId="36" applyNumberFormat="1" applyFont="1" applyFill="1" applyBorder="1" applyAlignment="1">
      <alignment/>
    </xf>
    <xf numFmtId="200" fontId="6" fillId="0" borderId="15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00" fontId="5" fillId="0" borderId="15" xfId="0" applyNumberFormat="1" applyFont="1" applyFill="1" applyBorder="1" applyAlignment="1">
      <alignment/>
    </xf>
    <xf numFmtId="200" fontId="6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/>
    </xf>
    <xf numFmtId="200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200" fontId="6" fillId="0" borderId="19" xfId="36" applyNumberFormat="1" applyFont="1" applyFill="1" applyBorder="1" applyAlignment="1">
      <alignment/>
    </xf>
    <xf numFmtId="200" fontId="6" fillId="0" borderId="19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200" fontId="6" fillId="0" borderId="21" xfId="36" applyNumberFormat="1" applyFont="1" applyFill="1" applyBorder="1" applyAlignment="1">
      <alignment/>
    </xf>
    <xf numFmtId="200" fontId="6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200" fontId="10" fillId="0" borderId="0" xfId="36" applyNumberFormat="1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200" fontId="14" fillId="0" borderId="10" xfId="36" applyNumberFormat="1" applyFont="1" applyBorder="1" applyAlignment="1">
      <alignment/>
    </xf>
    <xf numFmtId="200" fontId="14" fillId="0" borderId="10" xfId="0" applyNumberFormat="1" applyFont="1" applyBorder="1" applyAlignment="1">
      <alignment/>
    </xf>
    <xf numFmtId="200" fontId="10" fillId="0" borderId="0" xfId="0" applyNumberFormat="1" applyFont="1" applyAlignment="1">
      <alignment/>
    </xf>
    <xf numFmtId="194" fontId="10" fillId="0" borderId="0" xfId="0" applyNumberFormat="1" applyFont="1" applyAlignment="1">
      <alignment/>
    </xf>
    <xf numFmtId="200" fontId="14" fillId="0" borderId="10" xfId="36" applyNumberFormat="1" applyFont="1" applyBorder="1" applyAlignment="1">
      <alignment horizontal="left" indent="2"/>
    </xf>
    <xf numFmtId="0" fontId="14" fillId="0" borderId="15" xfId="0" applyFont="1" applyBorder="1" applyAlignment="1">
      <alignment horizontal="center"/>
    </xf>
    <xf numFmtId="0" fontId="14" fillId="0" borderId="15" xfId="0" applyFont="1" applyBorder="1" applyAlignment="1">
      <alignment/>
    </xf>
    <xf numFmtId="200" fontId="14" fillId="0" borderId="15" xfId="36" applyNumberFormat="1" applyFont="1" applyBorder="1" applyAlignment="1" quotePrefix="1">
      <alignment horizontal="center"/>
    </xf>
    <xf numFmtId="200" fontId="14" fillId="0" borderId="14" xfId="0" applyNumberFormat="1" applyFont="1" applyBorder="1" applyAlignment="1">
      <alignment/>
    </xf>
    <xf numFmtId="0" fontId="14" fillId="0" borderId="24" xfId="0" applyFont="1" applyBorder="1" applyAlignment="1">
      <alignment/>
    </xf>
    <xf numFmtId="0" fontId="13" fillId="0" borderId="24" xfId="0" applyFont="1" applyBorder="1" applyAlignment="1">
      <alignment horizontal="center"/>
    </xf>
    <xf numFmtId="200" fontId="13" fillId="0" borderId="24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200" fontId="14" fillId="0" borderId="10" xfId="36" applyNumberFormat="1" applyFont="1" applyBorder="1" applyAlignment="1">
      <alignment horizontal="right"/>
    </xf>
    <xf numFmtId="200" fontId="14" fillId="0" borderId="14" xfId="36" applyNumberFormat="1" applyFont="1" applyBorder="1" applyAlignment="1">
      <alignment horizontal="right"/>
    </xf>
    <xf numFmtId="200" fontId="13" fillId="0" borderId="24" xfId="0" applyNumberFormat="1" applyFont="1" applyBorder="1" applyAlignment="1">
      <alignment horizontal="center"/>
    </xf>
    <xf numFmtId="0" fontId="14" fillId="0" borderId="10" xfId="0" applyFont="1" applyFill="1" applyBorder="1" applyAlignment="1">
      <alignment/>
    </xf>
    <xf numFmtId="200" fontId="14" fillId="0" borderId="10" xfId="36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200" fontId="14" fillId="0" borderId="10" xfId="36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00" fontId="10" fillId="0" borderId="0" xfId="36" applyNumberFormat="1" applyFont="1" applyBorder="1" applyAlignment="1">
      <alignment/>
    </xf>
    <xf numFmtId="200" fontId="14" fillId="0" borderId="10" xfId="36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25" xfId="0" applyFont="1" applyBorder="1" applyAlignment="1">
      <alignment horizontal="left"/>
    </xf>
    <xf numFmtId="200" fontId="14" fillId="0" borderId="25" xfId="0" applyNumberFormat="1" applyFont="1" applyBorder="1" applyAlignment="1">
      <alignment/>
    </xf>
    <xf numFmtId="200" fontId="13" fillId="0" borderId="25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200" fontId="13" fillId="0" borderId="10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200" fontId="14" fillId="0" borderId="16" xfId="0" applyNumberFormat="1" applyFont="1" applyBorder="1" applyAlignment="1">
      <alignment/>
    </xf>
    <xf numFmtId="200" fontId="13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0" fillId="0" borderId="26" xfId="0" applyFont="1" applyBorder="1" applyAlignment="1">
      <alignment/>
    </xf>
    <xf numFmtId="0" fontId="14" fillId="0" borderId="14" xfId="0" applyFont="1" applyBorder="1" applyAlignment="1">
      <alignment horizontal="left"/>
    </xf>
    <xf numFmtId="0" fontId="10" fillId="34" borderId="0" xfId="0" applyFont="1" applyFill="1" applyAlignment="1">
      <alignment/>
    </xf>
    <xf numFmtId="0" fontId="14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left"/>
    </xf>
    <xf numFmtId="200" fontId="14" fillId="0" borderId="27" xfId="0" applyNumberFormat="1" applyFont="1" applyBorder="1" applyAlignment="1">
      <alignment/>
    </xf>
    <xf numFmtId="200" fontId="13" fillId="0" borderId="27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200" fontId="14" fillId="0" borderId="0" xfId="0" applyNumberFormat="1" applyFont="1" applyFill="1" applyBorder="1" applyAlignment="1">
      <alignment/>
    </xf>
    <xf numFmtId="200" fontId="13" fillId="0" borderId="0" xfId="0" applyNumberFormat="1" applyFont="1" applyFill="1" applyBorder="1" applyAlignment="1">
      <alignment/>
    </xf>
    <xf numFmtId="200" fontId="14" fillId="0" borderId="0" xfId="0" applyNumberFormat="1" applyFont="1" applyBorder="1" applyAlignment="1">
      <alignment/>
    </xf>
    <xf numFmtId="200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10" xfId="36" applyFont="1" applyBorder="1" applyAlignment="1" quotePrefix="1">
      <alignment/>
    </xf>
    <xf numFmtId="0" fontId="14" fillId="0" borderId="10" xfId="0" applyFont="1" applyBorder="1" applyAlignment="1" quotePrefix="1">
      <alignment horizontal="justify"/>
    </xf>
    <xf numFmtId="0" fontId="14" fillId="0" borderId="10" xfId="0" applyFont="1" applyBorder="1" applyAlignment="1" quotePrefix="1">
      <alignment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200" fontId="13" fillId="0" borderId="10" xfId="0" applyNumberFormat="1" applyFont="1" applyFill="1" applyBorder="1" applyAlignment="1">
      <alignment/>
    </xf>
    <xf numFmtId="200" fontId="14" fillId="12" borderId="10" xfId="36" applyNumberFormat="1" applyFont="1" applyFill="1" applyBorder="1" applyAlignment="1">
      <alignment horizontal="right"/>
    </xf>
    <xf numFmtId="200" fontId="14" fillId="12" borderId="10" xfId="36" applyNumberFormat="1" applyFont="1" applyFill="1" applyBorder="1" applyAlignment="1">
      <alignment/>
    </xf>
    <xf numFmtId="200" fontId="14" fillId="12" borderId="10" xfId="0" applyNumberFormat="1" applyFont="1" applyFill="1" applyBorder="1" applyAlignment="1">
      <alignment/>
    </xf>
    <xf numFmtId="200" fontId="14" fillId="12" borderId="14" xfId="36" applyNumberFormat="1" applyFont="1" applyFill="1" applyBorder="1" applyAlignment="1">
      <alignment horizontal="right"/>
    </xf>
    <xf numFmtId="200" fontId="14" fillId="16" borderId="10" xfId="36" applyNumberFormat="1" applyFont="1" applyFill="1" applyBorder="1" applyAlignment="1">
      <alignment horizontal="right"/>
    </xf>
    <xf numFmtId="200" fontId="14" fillId="16" borderId="10" xfId="36" applyNumberFormat="1" applyFont="1" applyFill="1" applyBorder="1" applyAlignment="1">
      <alignment/>
    </xf>
    <xf numFmtId="200" fontId="14" fillId="16" borderId="10" xfId="0" applyNumberFormat="1" applyFont="1" applyFill="1" applyBorder="1" applyAlignment="1">
      <alignment/>
    </xf>
    <xf numFmtId="200" fontId="14" fillId="16" borderId="14" xfId="36" applyNumberFormat="1" applyFont="1" applyFill="1" applyBorder="1" applyAlignment="1">
      <alignment horizontal="right"/>
    </xf>
    <xf numFmtId="200" fontId="14" fillId="16" borderId="10" xfId="36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200" fontId="14" fillId="0" borderId="0" xfId="36" applyNumberFormat="1" applyFont="1" applyAlignment="1">
      <alignment/>
    </xf>
    <xf numFmtId="200" fontId="14" fillId="0" borderId="0" xfId="0" applyNumberFormat="1" applyFont="1" applyAlignment="1">
      <alignment/>
    </xf>
    <xf numFmtId="194" fontId="14" fillId="0" borderId="0" xfId="0" applyNumberFormat="1" applyFont="1" applyAlignment="1">
      <alignment/>
    </xf>
    <xf numFmtId="0" fontId="13" fillId="0" borderId="14" xfId="0" applyFont="1" applyBorder="1" applyAlignment="1">
      <alignment/>
    </xf>
    <xf numFmtId="43" fontId="14" fillId="16" borderId="10" xfId="36" applyFont="1" applyFill="1" applyBorder="1" applyAlignment="1">
      <alignment/>
    </xf>
    <xf numFmtId="0" fontId="14" fillId="16" borderId="12" xfId="0" applyFont="1" applyFill="1" applyBorder="1" applyAlignment="1">
      <alignment/>
    </xf>
    <xf numFmtId="0" fontId="14" fillId="16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0" fontId="14" fillId="0" borderId="0" xfId="36" applyNumberFormat="1" applyFont="1" applyBorder="1" applyAlignment="1">
      <alignment/>
    </xf>
    <xf numFmtId="0" fontId="14" fillId="34" borderId="0" xfId="0" applyFont="1" applyFill="1" applyAlignment="1">
      <alignment/>
    </xf>
    <xf numFmtId="0" fontId="14" fillId="16" borderId="10" xfId="0" applyFont="1" applyFill="1" applyBorder="1" applyAlignment="1" quotePrefix="1">
      <alignment horizontal="left"/>
    </xf>
    <xf numFmtId="200" fontId="13" fillId="16" borderId="10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200" fontId="14" fillId="0" borderId="14" xfId="36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justify"/>
    </xf>
    <xf numFmtId="200" fontId="14" fillId="12" borderId="10" xfId="36" applyNumberFormat="1" applyFont="1" applyFill="1" applyBorder="1" applyAlignment="1">
      <alignment horizontal="center"/>
    </xf>
    <xf numFmtId="200" fontId="13" fillId="12" borderId="10" xfId="0" applyNumberFormat="1" applyFont="1" applyFill="1" applyBorder="1" applyAlignment="1">
      <alignment/>
    </xf>
    <xf numFmtId="0" fontId="14" fillId="12" borderId="10" xfId="0" applyFont="1" applyFill="1" applyBorder="1" applyAlignment="1">
      <alignment horizontal="left"/>
    </xf>
    <xf numFmtId="43" fontId="14" fillId="12" borderId="10" xfId="36" applyFont="1" applyFill="1" applyBorder="1" applyAlignment="1">
      <alignment/>
    </xf>
    <xf numFmtId="0" fontId="14" fillId="12" borderId="10" xfId="0" applyFont="1" applyFill="1" applyBorder="1" applyAlignment="1">
      <alignment/>
    </xf>
    <xf numFmtId="0" fontId="14" fillId="0" borderId="13" xfId="0" applyFont="1" applyBorder="1" applyAlignment="1">
      <alignment/>
    </xf>
    <xf numFmtId="0" fontId="14" fillId="0" borderId="28" xfId="0" applyFont="1" applyBorder="1" applyAlignment="1">
      <alignment horizontal="center"/>
    </xf>
    <xf numFmtId="43" fontId="14" fillId="12" borderId="10" xfId="36" applyFont="1" applyFill="1" applyBorder="1" applyAlignment="1" quotePrefix="1">
      <alignment/>
    </xf>
    <xf numFmtId="0" fontId="14" fillId="12" borderId="10" xfId="0" applyFont="1" applyFill="1" applyBorder="1" applyAlignment="1" quotePrefix="1">
      <alignment/>
    </xf>
    <xf numFmtId="0" fontId="14" fillId="0" borderId="12" xfId="0" applyFont="1" applyBorder="1" applyAlignment="1">
      <alignment horizontal="left"/>
    </xf>
    <xf numFmtId="0" fontId="14" fillId="12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Border="1" applyAlignment="1" quotePrefix="1">
      <alignment vertical="center"/>
    </xf>
    <xf numFmtId="0" fontId="14" fillId="0" borderId="10" xfId="0" applyFont="1" applyBorder="1" applyAlignment="1" quotePrefix="1">
      <alignment horizontal="left"/>
    </xf>
    <xf numFmtId="0" fontId="14" fillId="12" borderId="10" xfId="0" applyFont="1" applyFill="1" applyBorder="1" applyAlignment="1" quotePrefix="1">
      <alignment horizontal="left"/>
    </xf>
    <xf numFmtId="0" fontId="14" fillId="16" borderId="10" xfId="0" applyFont="1" applyFill="1" applyBorder="1" applyAlignment="1">
      <alignment horizontal="left"/>
    </xf>
    <xf numFmtId="43" fontId="14" fillId="16" borderId="10" xfId="36" applyFont="1" applyFill="1" applyBorder="1" applyAlignment="1" quotePrefix="1">
      <alignment/>
    </xf>
    <xf numFmtId="43" fontId="14" fillId="16" borderId="12" xfId="36" applyFont="1" applyFill="1" applyBorder="1" applyAlignment="1" quotePrefix="1">
      <alignment/>
    </xf>
    <xf numFmtId="43" fontId="15" fillId="0" borderId="20" xfId="38" applyFont="1" applyBorder="1" applyAlignment="1">
      <alignment/>
    </xf>
    <xf numFmtId="200" fontId="6" fillId="0" borderId="20" xfId="38" applyNumberFormat="1" applyFont="1" applyBorder="1" applyAlignment="1">
      <alignment/>
    </xf>
    <xf numFmtId="200" fontId="10" fillId="0" borderId="10" xfId="36" applyNumberFormat="1" applyFont="1" applyBorder="1" applyAlignment="1">
      <alignment/>
    </xf>
    <xf numFmtId="43" fontId="1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3" fontId="5" fillId="0" borderId="0" xfId="36" applyFont="1" applyBorder="1" applyAlignment="1">
      <alignment/>
    </xf>
    <xf numFmtId="0" fontId="6" fillId="0" borderId="0" xfId="0" applyFont="1" applyBorder="1" applyAlignment="1">
      <alignment horizontal="left"/>
    </xf>
    <xf numFmtId="43" fontId="14" fillId="19" borderId="10" xfId="36" applyFont="1" applyFill="1" applyBorder="1" applyAlignment="1">
      <alignment horizontal="center"/>
    </xf>
    <xf numFmtId="43" fontId="13" fillId="19" borderId="10" xfId="36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43" fontId="10" fillId="0" borderId="10" xfId="0" applyNumberFormat="1" applyFont="1" applyBorder="1" applyAlignment="1">
      <alignment/>
    </xf>
    <xf numFmtId="43" fontId="10" fillId="0" borderId="10" xfId="36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3" fontId="14" fillId="0" borderId="0" xfId="36" applyFont="1" applyAlignment="1">
      <alignment/>
    </xf>
    <xf numFmtId="43" fontId="14" fillId="0" borderId="0" xfId="36" applyFont="1" applyBorder="1" applyAlignment="1">
      <alignment/>
    </xf>
    <xf numFmtId="43" fontId="1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/>
    </xf>
    <xf numFmtId="43" fontId="8" fillId="0" borderId="10" xfId="36" applyFont="1" applyBorder="1" applyAlignment="1">
      <alignment horizontal="right"/>
    </xf>
    <xf numFmtId="43" fontId="7" fillId="0" borderId="10" xfId="0" applyNumberFormat="1" applyFont="1" applyBorder="1" applyAlignment="1">
      <alignment horizontal="center"/>
    </xf>
    <xf numFmtId="200" fontId="7" fillId="0" borderId="10" xfId="0" applyNumberFormat="1" applyFont="1" applyBorder="1" applyAlignment="1">
      <alignment/>
    </xf>
    <xf numFmtId="43" fontId="8" fillId="0" borderId="10" xfId="36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3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7"/>
  <sheetViews>
    <sheetView zoomScale="120" zoomScaleNormal="120" zoomScalePageLayoutView="0" workbookViewId="0" topLeftCell="A169">
      <selection activeCell="O187" sqref="O187"/>
    </sheetView>
  </sheetViews>
  <sheetFormatPr defaultColWidth="9.140625" defaultRowHeight="21.75"/>
  <cols>
    <col min="1" max="1" width="5.421875" style="66" customWidth="1"/>
    <col min="2" max="2" width="17.7109375" style="26" customWidth="1"/>
    <col min="3" max="3" width="7.140625" style="26" customWidth="1"/>
    <col min="4" max="4" width="6.140625" style="26" customWidth="1"/>
    <col min="5" max="5" width="6.421875" style="26" customWidth="1"/>
    <col min="6" max="6" width="5.7109375" style="26" customWidth="1"/>
    <col min="7" max="7" width="8.00390625" style="26" customWidth="1"/>
    <col min="8" max="10" width="6.28125" style="26" customWidth="1"/>
    <col min="11" max="11" width="7.140625" style="26" customWidth="1"/>
    <col min="12" max="14" width="6.28125" style="26" customWidth="1"/>
    <col min="15" max="15" width="7.57421875" style="26" customWidth="1"/>
    <col min="16" max="16" width="9.140625" style="26" customWidth="1"/>
    <col min="17" max="17" width="9.140625" style="37" customWidth="1"/>
    <col min="18" max="16384" width="9.140625" style="26" customWidth="1"/>
  </cols>
  <sheetData>
    <row r="1" spans="1:15" ht="27.75" customHeight="1">
      <c r="A1" s="260" t="s">
        <v>33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25.5" customHeight="1">
      <c r="A2" s="256" t="s">
        <v>155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20.25" customHeight="1">
      <c r="A3" s="35" t="s">
        <v>0</v>
      </c>
      <c r="B3" s="36" t="s">
        <v>1</v>
      </c>
      <c r="C3" s="257" t="s">
        <v>2</v>
      </c>
      <c r="D3" s="258"/>
      <c r="E3" s="258"/>
      <c r="F3" s="259"/>
      <c r="G3" s="257" t="s">
        <v>3</v>
      </c>
      <c r="H3" s="258"/>
      <c r="I3" s="258"/>
      <c r="J3" s="259"/>
      <c r="K3" s="257" t="s">
        <v>4</v>
      </c>
      <c r="L3" s="258"/>
      <c r="M3" s="258"/>
      <c r="N3" s="259"/>
      <c r="O3" s="36" t="s">
        <v>5</v>
      </c>
    </row>
    <row r="4" spans="1:15" ht="20.25" customHeight="1">
      <c r="A4" s="39" t="s">
        <v>125</v>
      </c>
      <c r="B4" s="40"/>
      <c r="C4" s="38" t="s">
        <v>6</v>
      </c>
      <c r="D4" s="38" t="s">
        <v>7</v>
      </c>
      <c r="E4" s="38" t="s">
        <v>20</v>
      </c>
      <c r="F4" s="38" t="s">
        <v>9</v>
      </c>
      <c r="G4" s="39" t="s">
        <v>6</v>
      </c>
      <c r="H4" s="41" t="s">
        <v>7</v>
      </c>
      <c r="I4" s="38" t="s">
        <v>20</v>
      </c>
      <c r="J4" s="38" t="s">
        <v>9</v>
      </c>
      <c r="K4" s="39" t="s">
        <v>6</v>
      </c>
      <c r="L4" s="39" t="s">
        <v>7</v>
      </c>
      <c r="M4" s="38" t="s">
        <v>20</v>
      </c>
      <c r="N4" s="38" t="s">
        <v>9</v>
      </c>
      <c r="O4" s="41" t="s">
        <v>8</v>
      </c>
    </row>
    <row r="5" spans="1:15" ht="15">
      <c r="A5" s="42"/>
      <c r="B5" s="43"/>
      <c r="C5" s="29"/>
      <c r="D5" s="29"/>
      <c r="E5" s="29" t="s">
        <v>21</v>
      </c>
      <c r="F5" s="29" t="s">
        <v>22</v>
      </c>
      <c r="G5" s="29"/>
      <c r="H5" s="29"/>
      <c r="I5" s="29" t="s">
        <v>21</v>
      </c>
      <c r="J5" s="29" t="s">
        <v>22</v>
      </c>
      <c r="K5" s="29"/>
      <c r="L5" s="29"/>
      <c r="M5" s="29" t="s">
        <v>21</v>
      </c>
      <c r="N5" s="29" t="s">
        <v>22</v>
      </c>
      <c r="O5" s="29"/>
    </row>
    <row r="6" spans="1:15" ht="15">
      <c r="A6" s="44"/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7" ht="15">
      <c r="A7" s="59">
        <v>1</v>
      </c>
      <c r="B7" s="67" t="s">
        <v>131</v>
      </c>
      <c r="C7" s="68">
        <v>42620</v>
      </c>
      <c r="D7" s="68">
        <v>0</v>
      </c>
      <c r="E7" s="68">
        <v>14000</v>
      </c>
      <c r="F7" s="51"/>
      <c r="G7" s="68">
        <v>42620</v>
      </c>
      <c r="H7" s="68">
        <v>0</v>
      </c>
      <c r="I7" s="68">
        <v>14000</v>
      </c>
      <c r="J7" s="51"/>
      <c r="K7" s="68">
        <v>42620</v>
      </c>
      <c r="L7" s="68">
        <v>0</v>
      </c>
      <c r="M7" s="68">
        <v>14000</v>
      </c>
      <c r="N7" s="51"/>
      <c r="O7" s="60">
        <f>SUM(C7:N7)</f>
        <v>169860</v>
      </c>
      <c r="Q7" s="37">
        <v>390000</v>
      </c>
    </row>
    <row r="8" spans="1:17" ht="15">
      <c r="A8" s="59">
        <v>2</v>
      </c>
      <c r="B8" s="67" t="s">
        <v>132</v>
      </c>
      <c r="C8" s="68">
        <v>33000</v>
      </c>
      <c r="D8" s="68">
        <v>0</v>
      </c>
      <c r="E8" s="68">
        <v>3500</v>
      </c>
      <c r="F8" s="51"/>
      <c r="G8" s="68">
        <v>33000</v>
      </c>
      <c r="H8" s="68">
        <v>0</v>
      </c>
      <c r="I8" s="68">
        <v>3500</v>
      </c>
      <c r="J8" s="51"/>
      <c r="K8" s="68">
        <v>33000</v>
      </c>
      <c r="L8" s="68">
        <v>0</v>
      </c>
      <c r="M8" s="68">
        <v>3500</v>
      </c>
      <c r="N8" s="51"/>
      <c r="O8" s="60">
        <f aca="true" t="shared" si="0" ref="O8:O20">SUM(C8:N8)</f>
        <v>109500</v>
      </c>
      <c r="Q8" s="37">
        <v>79000</v>
      </c>
    </row>
    <row r="9" spans="1:17" ht="15">
      <c r="A9" s="59">
        <v>3</v>
      </c>
      <c r="B9" s="69" t="s">
        <v>133</v>
      </c>
      <c r="C9" s="68">
        <v>27480</v>
      </c>
      <c r="D9" s="68">
        <v>0</v>
      </c>
      <c r="E9" s="68">
        <v>0</v>
      </c>
      <c r="F9" s="51"/>
      <c r="G9" s="68">
        <v>27480</v>
      </c>
      <c r="H9" s="68">
        <v>0</v>
      </c>
      <c r="I9" s="68">
        <v>0</v>
      </c>
      <c r="J9" s="51"/>
      <c r="K9" s="68">
        <v>27480</v>
      </c>
      <c r="L9" s="68">
        <v>0</v>
      </c>
      <c r="M9" s="68">
        <v>0</v>
      </c>
      <c r="N9" s="51"/>
      <c r="O9" s="60">
        <f t="shared" si="0"/>
        <v>82440</v>
      </c>
      <c r="Q9" s="37">
        <v>79000</v>
      </c>
    </row>
    <row r="10" spans="1:17" ht="15">
      <c r="A10" s="59">
        <v>4</v>
      </c>
      <c r="B10" s="69" t="s">
        <v>134</v>
      </c>
      <c r="C10" s="68">
        <v>32450</v>
      </c>
      <c r="D10" s="68">
        <v>0</v>
      </c>
      <c r="E10" s="68">
        <v>0</v>
      </c>
      <c r="F10" s="51"/>
      <c r="G10" s="68">
        <v>32450</v>
      </c>
      <c r="H10" s="68">
        <v>0</v>
      </c>
      <c r="I10" s="68">
        <v>0</v>
      </c>
      <c r="J10" s="51"/>
      <c r="K10" s="68">
        <v>32450</v>
      </c>
      <c r="L10" s="68">
        <v>0</v>
      </c>
      <c r="M10" s="68">
        <v>0</v>
      </c>
      <c r="N10" s="51"/>
      <c r="O10" s="60">
        <f t="shared" si="0"/>
        <v>97350</v>
      </c>
      <c r="Q10" s="37">
        <v>105000</v>
      </c>
    </row>
    <row r="11" spans="1:17" ht="15">
      <c r="A11" s="59">
        <v>5</v>
      </c>
      <c r="B11" s="69" t="s">
        <v>135</v>
      </c>
      <c r="C11" s="68">
        <v>29680</v>
      </c>
      <c r="D11" s="68">
        <v>0</v>
      </c>
      <c r="E11" s="68">
        <v>0</v>
      </c>
      <c r="F11" s="51"/>
      <c r="G11" s="68">
        <v>29680</v>
      </c>
      <c r="H11" s="68">
        <v>0</v>
      </c>
      <c r="I11" s="68">
        <v>0</v>
      </c>
      <c r="J11" s="51"/>
      <c r="K11" s="68">
        <v>29680</v>
      </c>
      <c r="L11" s="68">
        <v>0</v>
      </c>
      <c r="M11" s="68">
        <v>0</v>
      </c>
      <c r="N11" s="51"/>
      <c r="O11" s="60">
        <f t="shared" si="0"/>
        <v>89040</v>
      </c>
      <c r="Q11" s="37">
        <v>897000</v>
      </c>
    </row>
    <row r="12" spans="1:17" ht="15">
      <c r="A12" s="59">
        <v>6</v>
      </c>
      <c r="B12" s="69" t="s">
        <v>136</v>
      </c>
      <c r="C12" s="68">
        <v>29110</v>
      </c>
      <c r="D12" s="68">
        <v>0</v>
      </c>
      <c r="E12" s="68">
        <v>4500</v>
      </c>
      <c r="F12" s="50"/>
      <c r="G12" s="68">
        <v>29110</v>
      </c>
      <c r="H12" s="68">
        <v>0</v>
      </c>
      <c r="I12" s="68">
        <v>4500</v>
      </c>
      <c r="J12" s="50"/>
      <c r="K12" s="68">
        <v>29110</v>
      </c>
      <c r="L12" s="68">
        <v>0</v>
      </c>
      <c r="M12" s="68">
        <v>4500</v>
      </c>
      <c r="N12" s="50"/>
      <c r="O12" s="60">
        <f t="shared" si="0"/>
        <v>100830</v>
      </c>
      <c r="Q12" s="37">
        <v>1957700</v>
      </c>
    </row>
    <row r="13" spans="1:17" ht="15">
      <c r="A13" s="59">
        <v>7</v>
      </c>
      <c r="B13" s="69" t="s">
        <v>137</v>
      </c>
      <c r="C13" s="68">
        <v>25970</v>
      </c>
      <c r="D13" s="68">
        <v>0</v>
      </c>
      <c r="E13" s="68">
        <v>0</v>
      </c>
      <c r="F13" s="50"/>
      <c r="G13" s="68">
        <v>25970</v>
      </c>
      <c r="H13" s="68">
        <v>0</v>
      </c>
      <c r="I13" s="68">
        <v>0</v>
      </c>
      <c r="J13" s="50"/>
      <c r="K13" s="68">
        <v>25970</v>
      </c>
      <c r="L13" s="68">
        <v>0</v>
      </c>
      <c r="M13" s="68">
        <v>0</v>
      </c>
      <c r="N13" s="50"/>
      <c r="O13" s="60">
        <f t="shared" si="0"/>
        <v>77910</v>
      </c>
      <c r="Q13" s="37">
        <v>315000</v>
      </c>
    </row>
    <row r="14" spans="1:17" ht="15">
      <c r="A14" s="59">
        <v>8</v>
      </c>
      <c r="B14" s="69" t="s">
        <v>138</v>
      </c>
      <c r="C14" s="68">
        <v>23080</v>
      </c>
      <c r="D14" s="68">
        <v>0</v>
      </c>
      <c r="E14" s="68">
        <v>0</v>
      </c>
      <c r="F14" s="50"/>
      <c r="G14" s="68">
        <v>23080</v>
      </c>
      <c r="H14" s="68">
        <v>0</v>
      </c>
      <c r="I14" s="68">
        <v>0</v>
      </c>
      <c r="J14" s="50"/>
      <c r="K14" s="68">
        <v>23080</v>
      </c>
      <c r="L14" s="68">
        <v>0</v>
      </c>
      <c r="M14" s="68">
        <v>0</v>
      </c>
      <c r="N14" s="50"/>
      <c r="O14" s="60">
        <f t="shared" si="0"/>
        <v>69240</v>
      </c>
      <c r="Q14" s="37">
        <v>42000</v>
      </c>
    </row>
    <row r="15" spans="1:17" ht="15">
      <c r="A15" s="59">
        <v>9</v>
      </c>
      <c r="B15" s="69" t="s">
        <v>139</v>
      </c>
      <c r="C15" s="68">
        <v>24010</v>
      </c>
      <c r="D15" s="68">
        <v>290</v>
      </c>
      <c r="E15" s="68">
        <v>0</v>
      </c>
      <c r="F15" s="50"/>
      <c r="G15" s="68">
        <v>24010</v>
      </c>
      <c r="H15" s="68">
        <v>290</v>
      </c>
      <c r="I15" s="68">
        <v>0</v>
      </c>
      <c r="J15" s="50"/>
      <c r="K15" s="68">
        <v>24010</v>
      </c>
      <c r="L15" s="68">
        <v>290</v>
      </c>
      <c r="M15" s="68">
        <v>0</v>
      </c>
      <c r="N15" s="50"/>
      <c r="O15" s="60">
        <f t="shared" si="0"/>
        <v>72900</v>
      </c>
      <c r="Q15" s="37">
        <v>1383000</v>
      </c>
    </row>
    <row r="16" spans="1:17" ht="15">
      <c r="A16" s="70" t="s">
        <v>150</v>
      </c>
      <c r="B16" s="69" t="s">
        <v>54</v>
      </c>
      <c r="C16" s="68">
        <v>29110</v>
      </c>
      <c r="D16" s="68">
        <v>0</v>
      </c>
      <c r="E16" s="68">
        <v>1500</v>
      </c>
      <c r="F16" s="50"/>
      <c r="G16" s="68">
        <v>29110</v>
      </c>
      <c r="H16" s="68">
        <v>0</v>
      </c>
      <c r="I16" s="68">
        <v>1500</v>
      </c>
      <c r="J16" s="50"/>
      <c r="K16" s="68">
        <v>29110</v>
      </c>
      <c r="L16" s="68">
        <v>0</v>
      </c>
      <c r="M16" s="68">
        <v>1500</v>
      </c>
      <c r="N16" s="50"/>
      <c r="O16" s="60">
        <f t="shared" si="0"/>
        <v>91830</v>
      </c>
      <c r="Q16" s="37">
        <v>405000</v>
      </c>
    </row>
    <row r="17" spans="1:17" ht="15">
      <c r="A17" s="70" t="s">
        <v>151</v>
      </c>
      <c r="B17" s="69" t="s">
        <v>140</v>
      </c>
      <c r="C17" s="68">
        <v>21880</v>
      </c>
      <c r="D17" s="68">
        <v>0</v>
      </c>
      <c r="E17" s="68">
        <v>0</v>
      </c>
      <c r="F17" s="50"/>
      <c r="G17" s="68">
        <v>21880</v>
      </c>
      <c r="H17" s="68">
        <v>0</v>
      </c>
      <c r="I17" s="68">
        <v>0</v>
      </c>
      <c r="J17" s="50"/>
      <c r="K17" s="68">
        <v>21880</v>
      </c>
      <c r="L17" s="68">
        <v>0</v>
      </c>
      <c r="M17" s="68">
        <v>0</v>
      </c>
      <c r="N17" s="50"/>
      <c r="O17" s="60">
        <f t="shared" si="0"/>
        <v>65640</v>
      </c>
      <c r="Q17" s="37">
        <f>SUM(Q7:Q16)</f>
        <v>5652700</v>
      </c>
    </row>
    <row r="18" spans="1:15" ht="15">
      <c r="A18" s="70" t="s">
        <v>152</v>
      </c>
      <c r="B18" s="69" t="s">
        <v>141</v>
      </c>
      <c r="C18" s="68">
        <v>19970</v>
      </c>
      <c r="D18" s="68">
        <v>0</v>
      </c>
      <c r="E18" s="68">
        <v>0</v>
      </c>
      <c r="F18" s="50"/>
      <c r="G18" s="68">
        <v>19970</v>
      </c>
      <c r="H18" s="68">
        <v>0</v>
      </c>
      <c r="I18" s="68">
        <v>0</v>
      </c>
      <c r="J18" s="50"/>
      <c r="K18" s="68">
        <v>19970</v>
      </c>
      <c r="L18" s="68">
        <v>0</v>
      </c>
      <c r="M18" s="68">
        <v>0</v>
      </c>
      <c r="N18" s="50"/>
      <c r="O18" s="60">
        <f t="shared" si="0"/>
        <v>59910</v>
      </c>
    </row>
    <row r="19" spans="1:15" ht="15">
      <c r="A19" s="70" t="s">
        <v>153</v>
      </c>
      <c r="B19" s="69" t="s">
        <v>142</v>
      </c>
      <c r="C19" s="68">
        <v>30220</v>
      </c>
      <c r="D19" s="68">
        <v>0</v>
      </c>
      <c r="E19" s="68">
        <v>0</v>
      </c>
      <c r="F19" s="50"/>
      <c r="G19" s="68">
        <v>30220</v>
      </c>
      <c r="H19" s="68">
        <v>0</v>
      </c>
      <c r="I19" s="68">
        <v>0</v>
      </c>
      <c r="J19" s="50"/>
      <c r="K19" s="68">
        <v>30220</v>
      </c>
      <c r="L19" s="68">
        <v>0</v>
      </c>
      <c r="M19" s="68">
        <v>0</v>
      </c>
      <c r="N19" s="50"/>
      <c r="O19" s="60">
        <f t="shared" si="0"/>
        <v>90660</v>
      </c>
    </row>
    <row r="20" spans="1:15" ht="15">
      <c r="A20" s="70" t="s">
        <v>154</v>
      </c>
      <c r="B20" s="71" t="s">
        <v>143</v>
      </c>
      <c r="C20" s="72">
        <v>25190</v>
      </c>
      <c r="D20" s="72">
        <v>1040</v>
      </c>
      <c r="E20" s="72">
        <v>0</v>
      </c>
      <c r="F20" s="50"/>
      <c r="G20" s="72">
        <v>25190</v>
      </c>
      <c r="H20" s="72">
        <v>1040</v>
      </c>
      <c r="I20" s="72">
        <v>0</v>
      </c>
      <c r="J20" s="50"/>
      <c r="K20" s="72">
        <v>25190</v>
      </c>
      <c r="L20" s="72">
        <v>1040</v>
      </c>
      <c r="M20" s="72">
        <v>0</v>
      </c>
      <c r="N20" s="50"/>
      <c r="O20" s="60">
        <f t="shared" si="0"/>
        <v>78690</v>
      </c>
    </row>
    <row r="21" spans="1:15" ht="15">
      <c r="A21" s="59"/>
      <c r="B21" s="51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60"/>
    </row>
    <row r="22" spans="1:15" ht="15">
      <c r="A22" s="59"/>
      <c r="B22" s="5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60">
        <f>SUM(C22:N22)</f>
        <v>0</v>
      </c>
    </row>
    <row r="23" spans="1:15" ht="15">
      <c r="A23" s="59"/>
      <c r="B23" s="5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60">
        <f>SUM(C23:N23)</f>
        <v>0</v>
      </c>
    </row>
    <row r="24" spans="1:15" ht="15.75" thickBot="1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6" ht="16.5" thickBot="1" thickTop="1">
      <c r="A25" s="56"/>
      <c r="B25" s="31" t="s">
        <v>5</v>
      </c>
      <c r="C25" s="55">
        <f aca="true" t="shared" si="1" ref="C25:O25">SUM(C7:C24)</f>
        <v>393770</v>
      </c>
      <c r="D25" s="55">
        <f t="shared" si="1"/>
        <v>1330</v>
      </c>
      <c r="E25" s="55">
        <f t="shared" si="1"/>
        <v>23500</v>
      </c>
      <c r="F25" s="55">
        <f t="shared" si="1"/>
        <v>0</v>
      </c>
      <c r="G25" s="55">
        <f t="shared" si="1"/>
        <v>393770</v>
      </c>
      <c r="H25" s="55">
        <f t="shared" si="1"/>
        <v>1330</v>
      </c>
      <c r="I25" s="55">
        <f t="shared" si="1"/>
        <v>23500</v>
      </c>
      <c r="J25" s="55">
        <f t="shared" si="1"/>
        <v>0</v>
      </c>
      <c r="K25" s="55">
        <f t="shared" si="1"/>
        <v>393770</v>
      </c>
      <c r="L25" s="55">
        <f t="shared" si="1"/>
        <v>1330</v>
      </c>
      <c r="M25" s="55">
        <f t="shared" si="1"/>
        <v>23500</v>
      </c>
      <c r="N25" s="55">
        <f t="shared" si="1"/>
        <v>0</v>
      </c>
      <c r="O25" s="57">
        <f t="shared" si="1"/>
        <v>1255800</v>
      </c>
      <c r="P25" s="58">
        <f>C25+D25+E25</f>
        <v>418600</v>
      </c>
    </row>
    <row r="26" spans="1:15" ht="15.75" thickTop="1">
      <c r="A26" s="28"/>
      <c r="B26" s="25" t="s">
        <v>41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6" ht="15">
      <c r="A27" s="59">
        <v>1</v>
      </c>
      <c r="B27" s="69" t="s">
        <v>144</v>
      </c>
      <c r="C27" s="68">
        <v>12960</v>
      </c>
      <c r="D27" s="68">
        <v>325</v>
      </c>
      <c r="E27" s="68">
        <v>0</v>
      </c>
      <c r="F27" s="50"/>
      <c r="G27" s="68">
        <v>12960</v>
      </c>
      <c r="H27" s="68">
        <v>325</v>
      </c>
      <c r="I27" s="68">
        <v>0</v>
      </c>
      <c r="J27" s="50"/>
      <c r="K27" s="68">
        <v>12960</v>
      </c>
      <c r="L27" s="68">
        <v>325</v>
      </c>
      <c r="M27" s="68">
        <v>0</v>
      </c>
      <c r="N27" s="50"/>
      <c r="O27" s="60">
        <f>SUM(C27:N27)</f>
        <v>39855</v>
      </c>
      <c r="P27" s="58"/>
    </row>
    <row r="28" spans="1:15" ht="15">
      <c r="A28" s="59">
        <v>2</v>
      </c>
      <c r="B28" s="69" t="s">
        <v>145</v>
      </c>
      <c r="C28" s="68">
        <v>12070</v>
      </c>
      <c r="D28" s="68">
        <v>1215</v>
      </c>
      <c r="E28" s="68">
        <v>0</v>
      </c>
      <c r="F28" s="50"/>
      <c r="G28" s="68">
        <v>12070</v>
      </c>
      <c r="H28" s="68">
        <v>1215</v>
      </c>
      <c r="I28" s="68">
        <v>0</v>
      </c>
      <c r="J28" s="50"/>
      <c r="K28" s="68">
        <v>12070</v>
      </c>
      <c r="L28" s="68">
        <v>1215</v>
      </c>
      <c r="M28" s="68">
        <v>0</v>
      </c>
      <c r="N28" s="50"/>
      <c r="O28" s="60">
        <f>SUM(C28:N28)</f>
        <v>39855</v>
      </c>
    </row>
    <row r="29" spans="1:15" ht="15">
      <c r="A29" s="59">
        <v>3</v>
      </c>
      <c r="B29" s="69" t="s">
        <v>146</v>
      </c>
      <c r="C29" s="68">
        <v>10570</v>
      </c>
      <c r="D29" s="68">
        <v>2000</v>
      </c>
      <c r="E29" s="68">
        <v>0</v>
      </c>
      <c r="F29" s="50"/>
      <c r="G29" s="68">
        <v>10570</v>
      </c>
      <c r="H29" s="68">
        <v>2000</v>
      </c>
      <c r="I29" s="68">
        <v>0</v>
      </c>
      <c r="J29" s="50"/>
      <c r="K29" s="68">
        <v>10570</v>
      </c>
      <c r="L29" s="68">
        <v>2000</v>
      </c>
      <c r="M29" s="68">
        <v>0</v>
      </c>
      <c r="N29" s="50"/>
      <c r="O29" s="60">
        <f>SUM(C29:N29)</f>
        <v>37710</v>
      </c>
    </row>
    <row r="30" spans="1:15" ht="15">
      <c r="A30" s="59">
        <v>4</v>
      </c>
      <c r="B30" s="69" t="s">
        <v>147</v>
      </c>
      <c r="C30" s="68">
        <v>10140</v>
      </c>
      <c r="D30" s="68">
        <v>2000</v>
      </c>
      <c r="E30" s="68">
        <v>0</v>
      </c>
      <c r="F30" s="50"/>
      <c r="G30" s="68">
        <v>10140</v>
      </c>
      <c r="H30" s="68">
        <v>2000</v>
      </c>
      <c r="I30" s="68">
        <v>0</v>
      </c>
      <c r="J30" s="50"/>
      <c r="K30" s="68">
        <v>10140</v>
      </c>
      <c r="L30" s="68">
        <v>2000</v>
      </c>
      <c r="M30" s="68">
        <v>0</v>
      </c>
      <c r="N30" s="50"/>
      <c r="O30" s="60">
        <f>SUM(C30:N30)</f>
        <v>36420</v>
      </c>
    </row>
    <row r="31" spans="1:15" ht="15">
      <c r="A31" s="73">
        <v>5</v>
      </c>
      <c r="B31" s="74" t="s">
        <v>149</v>
      </c>
      <c r="C31" s="75">
        <v>13290</v>
      </c>
      <c r="D31" s="76"/>
      <c r="E31" s="76"/>
      <c r="F31" s="76"/>
      <c r="G31" s="75">
        <v>13290</v>
      </c>
      <c r="H31" s="76"/>
      <c r="I31" s="76"/>
      <c r="J31" s="76"/>
      <c r="K31" s="75">
        <v>13290</v>
      </c>
      <c r="L31" s="76"/>
      <c r="M31" s="76"/>
      <c r="N31" s="76"/>
      <c r="O31" s="60">
        <f>SUM(C31:N31)</f>
        <v>39870</v>
      </c>
    </row>
    <row r="32" spans="1:15" ht="15">
      <c r="A32" s="73"/>
      <c r="B32" s="73"/>
      <c r="C32" s="78"/>
      <c r="D32" s="78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</row>
    <row r="33" spans="1:15" ht="15">
      <c r="A33" s="73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</row>
    <row r="34" spans="1:15" ht="15">
      <c r="A34" s="59"/>
      <c r="B34" s="61" t="s">
        <v>40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60"/>
    </row>
    <row r="35" spans="1:15" ht="15">
      <c r="A35" s="59">
        <v>6</v>
      </c>
      <c r="B35" s="69" t="s">
        <v>148</v>
      </c>
      <c r="C35" s="68">
        <v>9000</v>
      </c>
      <c r="D35" s="68">
        <v>1000</v>
      </c>
      <c r="E35" s="50"/>
      <c r="F35" s="50"/>
      <c r="G35" s="68">
        <v>9000</v>
      </c>
      <c r="H35" s="68">
        <v>1000</v>
      </c>
      <c r="I35" s="50"/>
      <c r="J35" s="50"/>
      <c r="K35" s="68">
        <v>9000</v>
      </c>
      <c r="L35" s="68">
        <v>1000</v>
      </c>
      <c r="M35" s="50"/>
      <c r="N35" s="50"/>
      <c r="O35" s="60">
        <f>SUM(C35:N35)</f>
        <v>30000</v>
      </c>
    </row>
    <row r="36" spans="1:15" ht="15">
      <c r="A36" s="46"/>
      <c r="B36" s="47"/>
      <c r="C36" s="48"/>
      <c r="D36" s="48"/>
      <c r="E36" s="79"/>
      <c r="F36" s="79"/>
      <c r="G36" s="48"/>
      <c r="H36" s="48"/>
      <c r="I36" s="79"/>
      <c r="J36" s="79"/>
      <c r="K36" s="48"/>
      <c r="L36" s="48"/>
      <c r="M36" s="79"/>
      <c r="N36" s="79"/>
      <c r="O36" s="49"/>
    </row>
    <row r="37" spans="1:15" ht="15.75" thickBot="1">
      <c r="A37" s="52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</row>
    <row r="38" spans="1:16" ht="16.5" thickBot="1" thickTop="1">
      <c r="A38" s="56"/>
      <c r="B38" s="31" t="s">
        <v>5</v>
      </c>
      <c r="C38" s="55">
        <f>SUM(C27:C36)</f>
        <v>68030</v>
      </c>
      <c r="D38" s="55">
        <f aca="true" t="shared" si="2" ref="D38:N38">SUM(D27:D36)</f>
        <v>6540</v>
      </c>
      <c r="E38" s="55">
        <f t="shared" si="2"/>
        <v>0</v>
      </c>
      <c r="F38" s="55">
        <f t="shared" si="2"/>
        <v>0</v>
      </c>
      <c r="G38" s="55">
        <f t="shared" si="2"/>
        <v>68030</v>
      </c>
      <c r="H38" s="55">
        <f>SUM(H27:H36)</f>
        <v>6540</v>
      </c>
      <c r="I38" s="55">
        <f t="shared" si="2"/>
        <v>0</v>
      </c>
      <c r="J38" s="55">
        <f t="shared" si="2"/>
        <v>0</v>
      </c>
      <c r="K38" s="55">
        <f t="shared" si="2"/>
        <v>68030</v>
      </c>
      <c r="L38" s="55">
        <f t="shared" si="2"/>
        <v>6540</v>
      </c>
      <c r="M38" s="55">
        <f t="shared" si="2"/>
        <v>0</v>
      </c>
      <c r="N38" s="55">
        <f t="shared" si="2"/>
        <v>0</v>
      </c>
      <c r="O38" s="55">
        <f>SUM(O27:O36)</f>
        <v>223710</v>
      </c>
      <c r="P38" s="58">
        <f>C38+D38+E38+F38</f>
        <v>74570</v>
      </c>
    </row>
    <row r="39" spans="1:15" ht="15.75" thickTop="1">
      <c r="A39" s="6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54" spans="1:15" ht="27.75" customHeight="1">
      <c r="A54" s="260" t="s">
        <v>33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</row>
    <row r="55" spans="1:15" ht="25.5" customHeight="1">
      <c r="A55" s="256" t="s">
        <v>156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5" ht="20.25" customHeight="1">
      <c r="A56" s="35" t="s">
        <v>0</v>
      </c>
      <c r="B56" s="36" t="s">
        <v>1</v>
      </c>
      <c r="C56" s="257" t="s">
        <v>23</v>
      </c>
      <c r="D56" s="258"/>
      <c r="E56" s="258"/>
      <c r="F56" s="259"/>
      <c r="G56" s="257" t="s">
        <v>24</v>
      </c>
      <c r="H56" s="258"/>
      <c r="I56" s="258"/>
      <c r="J56" s="259"/>
      <c r="K56" s="257" t="s">
        <v>25</v>
      </c>
      <c r="L56" s="258"/>
      <c r="M56" s="258"/>
      <c r="N56" s="259"/>
      <c r="O56" s="36" t="s">
        <v>5</v>
      </c>
    </row>
    <row r="57" spans="1:15" ht="20.25" customHeight="1">
      <c r="A57" s="39" t="s">
        <v>125</v>
      </c>
      <c r="B57" s="40"/>
      <c r="C57" s="38" t="s">
        <v>6</v>
      </c>
      <c r="D57" s="38" t="s">
        <v>7</v>
      </c>
      <c r="E57" s="38" t="s">
        <v>20</v>
      </c>
      <c r="F57" s="38" t="s">
        <v>9</v>
      </c>
      <c r="G57" s="39" t="s">
        <v>6</v>
      </c>
      <c r="H57" s="41" t="s">
        <v>7</v>
      </c>
      <c r="I57" s="38" t="s">
        <v>20</v>
      </c>
      <c r="J57" s="38" t="s">
        <v>9</v>
      </c>
      <c r="K57" s="39" t="s">
        <v>6</v>
      </c>
      <c r="L57" s="39" t="s">
        <v>7</v>
      </c>
      <c r="M57" s="38" t="s">
        <v>20</v>
      </c>
      <c r="N57" s="38" t="s">
        <v>9</v>
      </c>
      <c r="O57" s="41" t="s">
        <v>8</v>
      </c>
    </row>
    <row r="58" spans="1:15" ht="15">
      <c r="A58" s="42"/>
      <c r="B58" s="43"/>
      <c r="C58" s="29"/>
      <c r="D58" s="29"/>
      <c r="E58" s="29" t="s">
        <v>21</v>
      </c>
      <c r="F58" s="29" t="s">
        <v>22</v>
      </c>
      <c r="G58" s="29"/>
      <c r="H58" s="29"/>
      <c r="I58" s="29" t="s">
        <v>21</v>
      </c>
      <c r="J58" s="29" t="s">
        <v>22</v>
      </c>
      <c r="K58" s="29"/>
      <c r="L58" s="29"/>
      <c r="M58" s="29" t="s">
        <v>21</v>
      </c>
      <c r="N58" s="29" t="s">
        <v>22</v>
      </c>
      <c r="O58" s="29"/>
    </row>
    <row r="59" spans="1:15" ht="15">
      <c r="A59" s="44"/>
      <c r="B59" s="45" t="s">
        <v>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7" ht="15">
      <c r="A60" s="59">
        <v>1</v>
      </c>
      <c r="B60" s="67" t="s">
        <v>131</v>
      </c>
      <c r="C60" s="68">
        <v>42620</v>
      </c>
      <c r="D60" s="68">
        <v>0</v>
      </c>
      <c r="E60" s="68">
        <v>14000</v>
      </c>
      <c r="F60" s="51"/>
      <c r="G60" s="68">
        <v>42620</v>
      </c>
      <c r="H60" s="68">
        <v>0</v>
      </c>
      <c r="I60" s="68">
        <v>14000</v>
      </c>
      <c r="J60" s="51"/>
      <c r="K60" s="68">
        <v>42620</v>
      </c>
      <c r="L60" s="68">
        <v>0</v>
      </c>
      <c r="M60" s="68">
        <v>14000</v>
      </c>
      <c r="N60" s="51"/>
      <c r="O60" s="60">
        <f>SUM(C60:N60)</f>
        <v>169860</v>
      </c>
      <c r="Q60" s="37">
        <v>390000</v>
      </c>
    </row>
    <row r="61" spans="1:17" ht="15">
      <c r="A61" s="59">
        <v>2</v>
      </c>
      <c r="B61" s="67" t="s">
        <v>132</v>
      </c>
      <c r="C61" s="68">
        <v>33000</v>
      </c>
      <c r="D61" s="68">
        <v>0</v>
      </c>
      <c r="E61" s="68">
        <v>3500</v>
      </c>
      <c r="F61" s="51"/>
      <c r="G61" s="68">
        <v>33000</v>
      </c>
      <c r="H61" s="68">
        <v>0</v>
      </c>
      <c r="I61" s="68">
        <v>3500</v>
      </c>
      <c r="J61" s="51"/>
      <c r="K61" s="68">
        <v>33000</v>
      </c>
      <c r="L61" s="68">
        <v>0</v>
      </c>
      <c r="M61" s="68">
        <v>3500</v>
      </c>
      <c r="N61" s="51"/>
      <c r="O61" s="60">
        <f aca="true" t="shared" si="3" ref="O61:O73">SUM(C61:N61)</f>
        <v>109500</v>
      </c>
      <c r="Q61" s="37">
        <v>79000</v>
      </c>
    </row>
    <row r="62" spans="1:17" ht="15">
      <c r="A62" s="59">
        <v>3</v>
      </c>
      <c r="B62" s="69" t="s">
        <v>133</v>
      </c>
      <c r="C62" s="68">
        <v>27480</v>
      </c>
      <c r="D62" s="68">
        <v>0</v>
      </c>
      <c r="E62" s="68">
        <v>0</v>
      </c>
      <c r="F62" s="51"/>
      <c r="G62" s="68">
        <v>27480</v>
      </c>
      <c r="H62" s="68">
        <v>0</v>
      </c>
      <c r="I62" s="68">
        <v>0</v>
      </c>
      <c r="J62" s="51"/>
      <c r="K62" s="68">
        <v>27480</v>
      </c>
      <c r="L62" s="68">
        <v>0</v>
      </c>
      <c r="M62" s="68">
        <v>0</v>
      </c>
      <c r="N62" s="51"/>
      <c r="O62" s="60">
        <f t="shared" si="3"/>
        <v>82440</v>
      </c>
      <c r="Q62" s="37">
        <v>79000</v>
      </c>
    </row>
    <row r="63" spans="1:17" ht="15">
      <c r="A63" s="59">
        <v>4</v>
      </c>
      <c r="B63" s="69" t="s">
        <v>134</v>
      </c>
      <c r="C63" s="68">
        <v>32450</v>
      </c>
      <c r="D63" s="68">
        <v>0</v>
      </c>
      <c r="E63" s="68">
        <v>0</v>
      </c>
      <c r="F63" s="51"/>
      <c r="G63" s="68">
        <v>32450</v>
      </c>
      <c r="H63" s="68">
        <v>0</v>
      </c>
      <c r="I63" s="68">
        <v>0</v>
      </c>
      <c r="J63" s="51"/>
      <c r="K63" s="68">
        <v>32450</v>
      </c>
      <c r="L63" s="68">
        <v>0</v>
      </c>
      <c r="M63" s="68">
        <v>0</v>
      </c>
      <c r="N63" s="51"/>
      <c r="O63" s="60">
        <f t="shared" si="3"/>
        <v>97350</v>
      </c>
      <c r="Q63" s="37">
        <v>105000</v>
      </c>
    </row>
    <row r="64" spans="1:17" ht="15">
      <c r="A64" s="59">
        <v>5</v>
      </c>
      <c r="B64" s="69" t="s">
        <v>135</v>
      </c>
      <c r="C64" s="68">
        <v>29680</v>
      </c>
      <c r="D64" s="68">
        <v>0</v>
      </c>
      <c r="E64" s="68">
        <v>0</v>
      </c>
      <c r="F64" s="51"/>
      <c r="G64" s="68">
        <v>29680</v>
      </c>
      <c r="H64" s="68">
        <v>0</v>
      </c>
      <c r="I64" s="68">
        <v>0</v>
      </c>
      <c r="J64" s="51"/>
      <c r="K64" s="68">
        <v>29680</v>
      </c>
      <c r="L64" s="68">
        <v>0</v>
      </c>
      <c r="M64" s="68">
        <v>0</v>
      </c>
      <c r="N64" s="51"/>
      <c r="O64" s="60">
        <f t="shared" si="3"/>
        <v>89040</v>
      </c>
      <c r="Q64" s="37">
        <v>897000</v>
      </c>
    </row>
    <row r="65" spans="1:17" ht="15">
      <c r="A65" s="59">
        <v>6</v>
      </c>
      <c r="B65" s="69" t="s">
        <v>136</v>
      </c>
      <c r="C65" s="68">
        <v>29110</v>
      </c>
      <c r="D65" s="68">
        <v>0</v>
      </c>
      <c r="E65" s="68">
        <v>4500</v>
      </c>
      <c r="F65" s="50"/>
      <c r="G65" s="68">
        <v>29110</v>
      </c>
      <c r="H65" s="68">
        <v>0</v>
      </c>
      <c r="I65" s="68">
        <v>4500</v>
      </c>
      <c r="J65" s="50"/>
      <c r="K65" s="68">
        <v>29110</v>
      </c>
      <c r="L65" s="68">
        <v>0</v>
      </c>
      <c r="M65" s="68">
        <v>4500</v>
      </c>
      <c r="N65" s="50"/>
      <c r="O65" s="60">
        <f t="shared" si="3"/>
        <v>100830</v>
      </c>
      <c r="Q65" s="37">
        <v>1957700</v>
      </c>
    </row>
    <row r="66" spans="1:17" ht="15">
      <c r="A66" s="59">
        <v>7</v>
      </c>
      <c r="B66" s="69" t="s">
        <v>137</v>
      </c>
      <c r="C66" s="68">
        <v>25970</v>
      </c>
      <c r="D66" s="68">
        <v>0</v>
      </c>
      <c r="E66" s="68">
        <v>0</v>
      </c>
      <c r="F66" s="50"/>
      <c r="G66" s="68">
        <v>25970</v>
      </c>
      <c r="H66" s="68">
        <v>0</v>
      </c>
      <c r="I66" s="68">
        <v>0</v>
      </c>
      <c r="J66" s="50"/>
      <c r="K66" s="68">
        <v>25970</v>
      </c>
      <c r="L66" s="68">
        <v>0</v>
      </c>
      <c r="M66" s="68">
        <v>0</v>
      </c>
      <c r="N66" s="50"/>
      <c r="O66" s="60">
        <f t="shared" si="3"/>
        <v>77910</v>
      </c>
      <c r="Q66" s="37">
        <v>315000</v>
      </c>
    </row>
    <row r="67" spans="1:17" ht="15">
      <c r="A67" s="59">
        <v>8</v>
      </c>
      <c r="B67" s="69" t="s">
        <v>138</v>
      </c>
      <c r="C67" s="68">
        <v>23080</v>
      </c>
      <c r="D67" s="68">
        <v>0</v>
      </c>
      <c r="E67" s="68">
        <v>0</v>
      </c>
      <c r="F67" s="50"/>
      <c r="G67" s="68">
        <v>23080</v>
      </c>
      <c r="H67" s="68">
        <v>0</v>
      </c>
      <c r="I67" s="68">
        <v>0</v>
      </c>
      <c r="J67" s="50"/>
      <c r="K67" s="68">
        <v>23080</v>
      </c>
      <c r="L67" s="68">
        <v>0</v>
      </c>
      <c r="M67" s="68">
        <v>0</v>
      </c>
      <c r="N67" s="50"/>
      <c r="O67" s="60">
        <f t="shared" si="3"/>
        <v>69240</v>
      </c>
      <c r="Q67" s="37">
        <v>42000</v>
      </c>
    </row>
    <row r="68" spans="1:17" ht="15">
      <c r="A68" s="59">
        <v>9</v>
      </c>
      <c r="B68" s="69" t="s">
        <v>139</v>
      </c>
      <c r="C68" s="68">
        <v>24010</v>
      </c>
      <c r="D68" s="68">
        <v>290</v>
      </c>
      <c r="E68" s="68">
        <v>0</v>
      </c>
      <c r="F68" s="50"/>
      <c r="G68" s="68">
        <v>24010</v>
      </c>
      <c r="H68" s="68">
        <v>290</v>
      </c>
      <c r="I68" s="68">
        <v>0</v>
      </c>
      <c r="J68" s="50"/>
      <c r="K68" s="68">
        <v>24010</v>
      </c>
      <c r="L68" s="68">
        <v>290</v>
      </c>
      <c r="M68" s="68">
        <v>0</v>
      </c>
      <c r="N68" s="50"/>
      <c r="O68" s="60">
        <f t="shared" si="3"/>
        <v>72900</v>
      </c>
      <c r="Q68" s="37">
        <v>1383000</v>
      </c>
    </row>
    <row r="69" spans="1:17" ht="15">
      <c r="A69" s="70" t="s">
        <v>150</v>
      </c>
      <c r="B69" s="69" t="s">
        <v>54</v>
      </c>
      <c r="C69" s="68">
        <v>29110</v>
      </c>
      <c r="D69" s="68">
        <v>0</v>
      </c>
      <c r="E69" s="68">
        <v>1500</v>
      </c>
      <c r="F69" s="50"/>
      <c r="G69" s="68">
        <v>29110</v>
      </c>
      <c r="H69" s="68">
        <v>0</v>
      </c>
      <c r="I69" s="68">
        <v>1500</v>
      </c>
      <c r="J69" s="50"/>
      <c r="K69" s="68">
        <v>29110</v>
      </c>
      <c r="L69" s="68">
        <v>0</v>
      </c>
      <c r="M69" s="68">
        <v>1500</v>
      </c>
      <c r="N69" s="50"/>
      <c r="O69" s="60">
        <f t="shared" si="3"/>
        <v>91830</v>
      </c>
      <c r="Q69" s="37">
        <v>405000</v>
      </c>
    </row>
    <row r="70" spans="1:17" ht="15">
      <c r="A70" s="70" t="s">
        <v>151</v>
      </c>
      <c r="B70" s="69" t="s">
        <v>140</v>
      </c>
      <c r="C70" s="68">
        <v>21880</v>
      </c>
      <c r="D70" s="68">
        <v>0</v>
      </c>
      <c r="E70" s="68">
        <v>0</v>
      </c>
      <c r="F70" s="50"/>
      <c r="G70" s="68">
        <v>21880</v>
      </c>
      <c r="H70" s="68">
        <v>0</v>
      </c>
      <c r="I70" s="68">
        <v>0</v>
      </c>
      <c r="J70" s="50"/>
      <c r="K70" s="68">
        <v>21880</v>
      </c>
      <c r="L70" s="68">
        <v>0</v>
      </c>
      <c r="M70" s="68">
        <v>0</v>
      </c>
      <c r="N70" s="50"/>
      <c r="O70" s="60">
        <f t="shared" si="3"/>
        <v>65640</v>
      </c>
      <c r="Q70" s="37">
        <f>SUM(Q60:Q69)</f>
        <v>5652700</v>
      </c>
    </row>
    <row r="71" spans="1:15" ht="15">
      <c r="A71" s="70" t="s">
        <v>152</v>
      </c>
      <c r="B71" s="69" t="s">
        <v>141</v>
      </c>
      <c r="C71" s="68">
        <v>19970</v>
      </c>
      <c r="D71" s="68">
        <v>0</v>
      </c>
      <c r="E71" s="68">
        <v>0</v>
      </c>
      <c r="F71" s="50"/>
      <c r="G71" s="68">
        <v>19970</v>
      </c>
      <c r="H71" s="68">
        <v>0</v>
      </c>
      <c r="I71" s="68">
        <v>0</v>
      </c>
      <c r="J71" s="50"/>
      <c r="K71" s="68">
        <v>19970</v>
      </c>
      <c r="L71" s="68">
        <v>0</v>
      </c>
      <c r="M71" s="68">
        <v>0</v>
      </c>
      <c r="N71" s="50"/>
      <c r="O71" s="60">
        <f t="shared" si="3"/>
        <v>59910</v>
      </c>
    </row>
    <row r="72" spans="1:15" ht="15">
      <c r="A72" s="70" t="s">
        <v>153</v>
      </c>
      <c r="B72" s="69" t="s">
        <v>142</v>
      </c>
      <c r="C72" s="68">
        <v>30220</v>
      </c>
      <c r="D72" s="68">
        <v>0</v>
      </c>
      <c r="E72" s="68">
        <v>0</v>
      </c>
      <c r="F72" s="50"/>
      <c r="G72" s="68">
        <v>30220</v>
      </c>
      <c r="H72" s="68">
        <v>0</v>
      </c>
      <c r="I72" s="68">
        <v>0</v>
      </c>
      <c r="J72" s="50"/>
      <c r="K72" s="68">
        <v>30220</v>
      </c>
      <c r="L72" s="68">
        <v>0</v>
      </c>
      <c r="M72" s="68">
        <v>0</v>
      </c>
      <c r="N72" s="50"/>
      <c r="O72" s="60">
        <f t="shared" si="3"/>
        <v>90660</v>
      </c>
    </row>
    <row r="73" spans="1:15" ht="15">
      <c r="A73" s="70" t="s">
        <v>154</v>
      </c>
      <c r="B73" s="71" t="s">
        <v>143</v>
      </c>
      <c r="C73" s="72">
        <v>25190</v>
      </c>
      <c r="D73" s="72">
        <v>1040</v>
      </c>
      <c r="E73" s="72">
        <v>0</v>
      </c>
      <c r="F73" s="50"/>
      <c r="G73" s="72">
        <v>25190</v>
      </c>
      <c r="H73" s="72">
        <v>1040</v>
      </c>
      <c r="I73" s="72">
        <v>0</v>
      </c>
      <c r="J73" s="50"/>
      <c r="K73" s="72">
        <v>25190</v>
      </c>
      <c r="L73" s="72">
        <v>1040</v>
      </c>
      <c r="M73" s="72">
        <v>0</v>
      </c>
      <c r="N73" s="50"/>
      <c r="O73" s="60">
        <f t="shared" si="3"/>
        <v>78690</v>
      </c>
    </row>
    <row r="74" spans="1:15" ht="15">
      <c r="A74" s="59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60"/>
    </row>
    <row r="75" spans="1:15" ht="15">
      <c r="A75" s="59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60">
        <f>SUM(C75:N75)</f>
        <v>0</v>
      </c>
    </row>
    <row r="76" spans="1:15" ht="15">
      <c r="A76" s="59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60">
        <f>SUM(C76:N76)</f>
        <v>0</v>
      </c>
    </row>
    <row r="77" spans="1:15" ht="15.75" thickBot="1">
      <c r="A77" s="52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6" ht="16.5" thickBot="1" thickTop="1">
      <c r="A78" s="56"/>
      <c r="B78" s="31" t="s">
        <v>5</v>
      </c>
      <c r="C78" s="55">
        <f aca="true" t="shared" si="4" ref="C78:O78">SUM(C60:C77)</f>
        <v>393770</v>
      </c>
      <c r="D78" s="55">
        <f t="shared" si="4"/>
        <v>1330</v>
      </c>
      <c r="E78" s="55">
        <f t="shared" si="4"/>
        <v>23500</v>
      </c>
      <c r="F78" s="55">
        <f t="shared" si="4"/>
        <v>0</v>
      </c>
      <c r="G78" s="55">
        <f t="shared" si="4"/>
        <v>393770</v>
      </c>
      <c r="H78" s="55">
        <f t="shared" si="4"/>
        <v>1330</v>
      </c>
      <c r="I78" s="55">
        <f t="shared" si="4"/>
        <v>23500</v>
      </c>
      <c r="J78" s="55">
        <f t="shared" si="4"/>
        <v>0</v>
      </c>
      <c r="K78" s="55">
        <f t="shared" si="4"/>
        <v>393770</v>
      </c>
      <c r="L78" s="55">
        <f t="shared" si="4"/>
        <v>1330</v>
      </c>
      <c r="M78" s="55">
        <f t="shared" si="4"/>
        <v>23500</v>
      </c>
      <c r="N78" s="55">
        <f t="shared" si="4"/>
        <v>0</v>
      </c>
      <c r="O78" s="57">
        <f t="shared" si="4"/>
        <v>1255800</v>
      </c>
      <c r="P78" s="58">
        <f>C78+D78+E78</f>
        <v>418600</v>
      </c>
    </row>
    <row r="79" spans="1:15" ht="15.75" thickTop="1">
      <c r="A79" s="28"/>
      <c r="B79" s="25" t="s">
        <v>41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6" ht="15">
      <c r="A80" s="59">
        <v>1</v>
      </c>
      <c r="B80" s="69" t="s">
        <v>144</v>
      </c>
      <c r="C80" s="68">
        <v>12960</v>
      </c>
      <c r="D80" s="68">
        <v>325</v>
      </c>
      <c r="E80" s="68">
        <v>0</v>
      </c>
      <c r="F80" s="50"/>
      <c r="G80" s="68">
        <v>12960</v>
      </c>
      <c r="H80" s="68">
        <v>325</v>
      </c>
      <c r="I80" s="68">
        <v>0</v>
      </c>
      <c r="J80" s="50"/>
      <c r="K80" s="68">
        <v>12960</v>
      </c>
      <c r="L80" s="68">
        <v>325</v>
      </c>
      <c r="M80" s="68">
        <v>0</v>
      </c>
      <c r="N80" s="50"/>
      <c r="O80" s="60">
        <f>SUM(C80:N80)</f>
        <v>39855</v>
      </c>
      <c r="P80" s="58"/>
    </row>
    <row r="81" spans="1:15" ht="15">
      <c r="A81" s="59">
        <v>2</v>
      </c>
      <c r="B81" s="69" t="s">
        <v>145</v>
      </c>
      <c r="C81" s="68">
        <v>12070</v>
      </c>
      <c r="D81" s="68">
        <v>1215</v>
      </c>
      <c r="E81" s="68">
        <v>0</v>
      </c>
      <c r="F81" s="50"/>
      <c r="G81" s="68">
        <v>12070</v>
      </c>
      <c r="H81" s="68">
        <v>1215</v>
      </c>
      <c r="I81" s="68">
        <v>0</v>
      </c>
      <c r="J81" s="50"/>
      <c r="K81" s="68">
        <v>12070</v>
      </c>
      <c r="L81" s="68">
        <v>1215</v>
      </c>
      <c r="M81" s="68">
        <v>0</v>
      </c>
      <c r="N81" s="50"/>
      <c r="O81" s="60">
        <f>SUM(C81:N81)</f>
        <v>39855</v>
      </c>
    </row>
    <row r="82" spans="1:15" ht="15">
      <c r="A82" s="59">
        <v>3</v>
      </c>
      <c r="B82" s="69" t="s">
        <v>146</v>
      </c>
      <c r="C82" s="68">
        <v>10570</v>
      </c>
      <c r="D82" s="68">
        <v>2000</v>
      </c>
      <c r="E82" s="68">
        <v>0</v>
      </c>
      <c r="F82" s="50"/>
      <c r="G82" s="68">
        <v>10570</v>
      </c>
      <c r="H82" s="68">
        <v>2000</v>
      </c>
      <c r="I82" s="68">
        <v>0</v>
      </c>
      <c r="J82" s="50"/>
      <c r="K82" s="68">
        <v>10570</v>
      </c>
      <c r="L82" s="68">
        <v>2000</v>
      </c>
      <c r="M82" s="68">
        <v>0</v>
      </c>
      <c r="N82" s="50"/>
      <c r="O82" s="60">
        <f>SUM(C82:N82)</f>
        <v>37710</v>
      </c>
    </row>
    <row r="83" spans="1:15" ht="15">
      <c r="A83" s="59">
        <v>4</v>
      </c>
      <c r="B83" s="69" t="s">
        <v>147</v>
      </c>
      <c r="C83" s="68">
        <v>10140</v>
      </c>
      <c r="D83" s="68">
        <v>2000</v>
      </c>
      <c r="E83" s="68">
        <v>0</v>
      </c>
      <c r="F83" s="50"/>
      <c r="G83" s="68">
        <v>10140</v>
      </c>
      <c r="H83" s="68">
        <v>2000</v>
      </c>
      <c r="I83" s="68">
        <v>0</v>
      </c>
      <c r="J83" s="50"/>
      <c r="K83" s="68">
        <v>10140</v>
      </c>
      <c r="L83" s="68">
        <v>2000</v>
      </c>
      <c r="M83" s="68">
        <v>0</v>
      </c>
      <c r="N83" s="50"/>
      <c r="O83" s="60">
        <f>SUM(C83:N83)</f>
        <v>36420</v>
      </c>
    </row>
    <row r="84" spans="1:15" ht="15">
      <c r="A84" s="73">
        <v>5</v>
      </c>
      <c r="B84" s="74" t="s">
        <v>149</v>
      </c>
      <c r="C84" s="75">
        <v>13290</v>
      </c>
      <c r="D84" s="76"/>
      <c r="E84" s="76"/>
      <c r="F84" s="76"/>
      <c r="G84" s="75">
        <v>13290</v>
      </c>
      <c r="H84" s="76"/>
      <c r="I84" s="76"/>
      <c r="J84" s="76"/>
      <c r="K84" s="75">
        <v>13290</v>
      </c>
      <c r="L84" s="76"/>
      <c r="M84" s="76"/>
      <c r="N84" s="76"/>
      <c r="O84" s="60">
        <f>SUM(C84:N84)</f>
        <v>39870</v>
      </c>
    </row>
    <row r="85" spans="1:15" ht="15">
      <c r="A85" s="73"/>
      <c r="B85" s="73"/>
      <c r="C85" s="78"/>
      <c r="D85" s="78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7"/>
    </row>
    <row r="86" spans="1:15" ht="15">
      <c r="A86" s="73"/>
      <c r="B86" s="74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7"/>
    </row>
    <row r="87" spans="1:15" ht="15">
      <c r="A87" s="59"/>
      <c r="B87" s="61" t="s">
        <v>40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60"/>
    </row>
    <row r="88" spans="1:15" ht="15">
      <c r="A88" s="59">
        <v>6</v>
      </c>
      <c r="B88" s="69" t="s">
        <v>148</v>
      </c>
      <c r="C88" s="68">
        <v>9000</v>
      </c>
      <c r="D88" s="68">
        <v>1000</v>
      </c>
      <c r="E88" s="50"/>
      <c r="F88" s="50"/>
      <c r="G88" s="68">
        <v>9000</v>
      </c>
      <c r="H88" s="68">
        <v>1000</v>
      </c>
      <c r="I88" s="50"/>
      <c r="J88" s="50"/>
      <c r="K88" s="68">
        <v>9000</v>
      </c>
      <c r="L88" s="68">
        <v>1000</v>
      </c>
      <c r="M88" s="50"/>
      <c r="N88" s="50"/>
      <c r="O88" s="60">
        <f>SUM(C88:N88)</f>
        <v>30000</v>
      </c>
    </row>
    <row r="89" spans="1:15" ht="15">
      <c r="A89" s="46"/>
      <c r="B89" s="47"/>
      <c r="C89" s="48"/>
      <c r="D89" s="48"/>
      <c r="E89" s="79"/>
      <c r="F89" s="79"/>
      <c r="G89" s="48"/>
      <c r="H89" s="48"/>
      <c r="I89" s="79"/>
      <c r="J89" s="79"/>
      <c r="K89" s="48"/>
      <c r="L89" s="48"/>
      <c r="M89" s="79"/>
      <c r="N89" s="79"/>
      <c r="O89" s="49"/>
    </row>
    <row r="90" spans="1:15" ht="15.75" thickBot="1">
      <c r="A90" s="52"/>
      <c r="B90" s="62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4"/>
    </row>
    <row r="91" spans="1:16" ht="16.5" thickBot="1" thickTop="1">
      <c r="A91" s="56"/>
      <c r="B91" s="31" t="s">
        <v>5</v>
      </c>
      <c r="C91" s="55">
        <f aca="true" t="shared" si="5" ref="C91:H91">SUM(C80:C89)</f>
        <v>68030</v>
      </c>
      <c r="D91" s="55">
        <f t="shared" si="5"/>
        <v>6540</v>
      </c>
      <c r="E91" s="55">
        <f t="shared" si="5"/>
        <v>0</v>
      </c>
      <c r="F91" s="55">
        <f t="shared" si="5"/>
        <v>0</v>
      </c>
      <c r="G91" s="55">
        <f t="shared" si="5"/>
        <v>68030</v>
      </c>
      <c r="H91" s="55">
        <f t="shared" si="5"/>
        <v>6540</v>
      </c>
      <c r="I91" s="55">
        <f aca="true" t="shared" si="6" ref="I91:N91">SUM(I80:I89)</f>
        <v>0</v>
      </c>
      <c r="J91" s="55">
        <f t="shared" si="6"/>
        <v>0</v>
      </c>
      <c r="K91" s="55">
        <f t="shared" si="6"/>
        <v>68030</v>
      </c>
      <c r="L91" s="55">
        <f t="shared" si="6"/>
        <v>6540</v>
      </c>
      <c r="M91" s="55">
        <f t="shared" si="6"/>
        <v>0</v>
      </c>
      <c r="N91" s="55">
        <f t="shared" si="6"/>
        <v>0</v>
      </c>
      <c r="O91" s="55">
        <f>SUM(O80:O89)</f>
        <v>223710</v>
      </c>
      <c r="P91" s="58">
        <f>C91+D91+E91+F91</f>
        <v>74570</v>
      </c>
    </row>
    <row r="92" ht="15.75" thickTop="1"/>
    <row r="107" spans="1:15" ht="27.75" customHeight="1">
      <c r="A107" s="260" t="s">
        <v>33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</row>
    <row r="108" spans="1:15" ht="25.5" customHeight="1">
      <c r="A108" s="256" t="s">
        <v>157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</row>
    <row r="109" spans="1:15" ht="20.25" customHeight="1">
      <c r="A109" s="35" t="s">
        <v>0</v>
      </c>
      <c r="B109" s="36" t="s">
        <v>1</v>
      </c>
      <c r="C109" s="257" t="s">
        <v>26</v>
      </c>
      <c r="D109" s="258"/>
      <c r="E109" s="258"/>
      <c r="F109" s="259"/>
      <c r="G109" s="257" t="s">
        <v>27</v>
      </c>
      <c r="H109" s="258"/>
      <c r="I109" s="258"/>
      <c r="J109" s="259"/>
      <c r="K109" s="257" t="s">
        <v>28</v>
      </c>
      <c r="L109" s="258"/>
      <c r="M109" s="258"/>
      <c r="N109" s="259"/>
      <c r="O109" s="36" t="s">
        <v>5</v>
      </c>
    </row>
    <row r="110" spans="1:15" ht="20.25" customHeight="1">
      <c r="A110" s="39" t="s">
        <v>125</v>
      </c>
      <c r="B110" s="40"/>
      <c r="C110" s="38" t="s">
        <v>6</v>
      </c>
      <c r="D110" s="38" t="s">
        <v>7</v>
      </c>
      <c r="E110" s="38" t="s">
        <v>20</v>
      </c>
      <c r="F110" s="38" t="s">
        <v>9</v>
      </c>
      <c r="G110" s="39" t="s">
        <v>6</v>
      </c>
      <c r="H110" s="41" t="s">
        <v>7</v>
      </c>
      <c r="I110" s="38" t="s">
        <v>20</v>
      </c>
      <c r="J110" s="38" t="s">
        <v>9</v>
      </c>
      <c r="K110" s="39" t="s">
        <v>6</v>
      </c>
      <c r="L110" s="39" t="s">
        <v>7</v>
      </c>
      <c r="M110" s="38" t="s">
        <v>20</v>
      </c>
      <c r="N110" s="38" t="s">
        <v>9</v>
      </c>
      <c r="O110" s="41" t="s">
        <v>8</v>
      </c>
    </row>
    <row r="111" spans="1:15" ht="15">
      <c r="A111" s="42"/>
      <c r="B111" s="43"/>
      <c r="C111" s="29"/>
      <c r="D111" s="29"/>
      <c r="E111" s="29" t="s">
        <v>21</v>
      </c>
      <c r="F111" s="29" t="s">
        <v>22</v>
      </c>
      <c r="G111" s="29"/>
      <c r="H111" s="29"/>
      <c r="I111" s="29" t="s">
        <v>21</v>
      </c>
      <c r="J111" s="29" t="s">
        <v>22</v>
      </c>
      <c r="K111" s="29"/>
      <c r="L111" s="29"/>
      <c r="M111" s="29" t="s">
        <v>21</v>
      </c>
      <c r="N111" s="29" t="s">
        <v>22</v>
      </c>
      <c r="O111" s="29"/>
    </row>
    <row r="112" spans="1:15" ht="15">
      <c r="A112" s="44"/>
      <c r="B112" s="45" t="s">
        <v>6</v>
      </c>
      <c r="C112" s="24"/>
      <c r="D112" s="24"/>
      <c r="E112" s="24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7" ht="15">
      <c r="A113" s="59">
        <v>1</v>
      </c>
      <c r="B113" s="67" t="s">
        <v>131</v>
      </c>
      <c r="C113" s="68">
        <v>42620</v>
      </c>
      <c r="D113" s="68">
        <v>0</v>
      </c>
      <c r="E113" s="68">
        <v>14000</v>
      </c>
      <c r="F113" s="51"/>
      <c r="G113" s="68">
        <v>42620</v>
      </c>
      <c r="H113" s="68">
        <v>0</v>
      </c>
      <c r="I113" s="68">
        <v>14000</v>
      </c>
      <c r="J113" s="51"/>
      <c r="K113" s="68">
        <v>42620</v>
      </c>
      <c r="L113" s="68">
        <v>0</v>
      </c>
      <c r="M113" s="68">
        <v>14000</v>
      </c>
      <c r="N113" s="51"/>
      <c r="O113" s="60">
        <f>SUM(C113:N113)</f>
        <v>169860</v>
      </c>
      <c r="Q113" s="37">
        <v>390000</v>
      </c>
    </row>
    <row r="114" spans="1:17" ht="15">
      <c r="A114" s="59">
        <v>2</v>
      </c>
      <c r="B114" s="67" t="s">
        <v>132</v>
      </c>
      <c r="C114" s="68">
        <v>33000</v>
      </c>
      <c r="D114" s="68">
        <v>0</v>
      </c>
      <c r="E114" s="68">
        <v>3500</v>
      </c>
      <c r="F114" s="51"/>
      <c r="G114" s="68">
        <v>33000</v>
      </c>
      <c r="H114" s="68">
        <v>0</v>
      </c>
      <c r="I114" s="68">
        <v>3500</v>
      </c>
      <c r="J114" s="51"/>
      <c r="K114" s="68">
        <v>33000</v>
      </c>
      <c r="L114" s="68">
        <v>0</v>
      </c>
      <c r="M114" s="68">
        <v>3500</v>
      </c>
      <c r="N114" s="51"/>
      <c r="O114" s="60">
        <f aca="true" t="shared" si="7" ref="O114:O126">SUM(C114:N114)</f>
        <v>109500</v>
      </c>
      <c r="Q114" s="37">
        <v>79000</v>
      </c>
    </row>
    <row r="115" spans="1:17" ht="15">
      <c r="A115" s="59">
        <v>3</v>
      </c>
      <c r="B115" s="69" t="s">
        <v>133</v>
      </c>
      <c r="C115" s="68">
        <v>27480</v>
      </c>
      <c r="D115" s="68">
        <v>0</v>
      </c>
      <c r="E115" s="68">
        <v>0</v>
      </c>
      <c r="F115" s="51"/>
      <c r="G115" s="68">
        <v>27480</v>
      </c>
      <c r="H115" s="68">
        <v>0</v>
      </c>
      <c r="I115" s="68">
        <v>0</v>
      </c>
      <c r="J115" s="51"/>
      <c r="K115" s="68">
        <v>27480</v>
      </c>
      <c r="L115" s="68">
        <v>0</v>
      </c>
      <c r="M115" s="68">
        <v>0</v>
      </c>
      <c r="N115" s="51"/>
      <c r="O115" s="60">
        <f t="shared" si="7"/>
        <v>82440</v>
      </c>
      <c r="Q115" s="37">
        <v>79000</v>
      </c>
    </row>
    <row r="116" spans="1:17" ht="15">
      <c r="A116" s="59">
        <v>4</v>
      </c>
      <c r="B116" s="69" t="s">
        <v>134</v>
      </c>
      <c r="C116" s="68">
        <v>32450</v>
      </c>
      <c r="D116" s="68">
        <v>0</v>
      </c>
      <c r="E116" s="68">
        <v>0</v>
      </c>
      <c r="F116" s="51"/>
      <c r="G116" s="68">
        <v>32450</v>
      </c>
      <c r="H116" s="68">
        <v>0</v>
      </c>
      <c r="I116" s="68">
        <v>0</v>
      </c>
      <c r="J116" s="51"/>
      <c r="K116" s="68">
        <v>32450</v>
      </c>
      <c r="L116" s="68">
        <v>0</v>
      </c>
      <c r="M116" s="68">
        <v>0</v>
      </c>
      <c r="N116" s="51"/>
      <c r="O116" s="60">
        <f t="shared" si="7"/>
        <v>97350</v>
      </c>
      <c r="Q116" s="37">
        <v>105000</v>
      </c>
    </row>
    <row r="117" spans="1:17" ht="15">
      <c r="A117" s="59">
        <v>5</v>
      </c>
      <c r="B117" s="69" t="s">
        <v>135</v>
      </c>
      <c r="C117" s="68">
        <v>29680</v>
      </c>
      <c r="D117" s="68">
        <v>0</v>
      </c>
      <c r="E117" s="68">
        <v>0</v>
      </c>
      <c r="F117" s="51"/>
      <c r="G117" s="68">
        <v>29680</v>
      </c>
      <c r="H117" s="68">
        <v>0</v>
      </c>
      <c r="I117" s="68">
        <v>0</v>
      </c>
      <c r="J117" s="51"/>
      <c r="K117" s="68">
        <v>29680</v>
      </c>
      <c r="L117" s="68">
        <v>0</v>
      </c>
      <c r="M117" s="68">
        <v>0</v>
      </c>
      <c r="N117" s="51"/>
      <c r="O117" s="60">
        <f t="shared" si="7"/>
        <v>89040</v>
      </c>
      <c r="Q117" s="37">
        <v>897000</v>
      </c>
    </row>
    <row r="118" spans="1:17" ht="15">
      <c r="A118" s="59">
        <v>6</v>
      </c>
      <c r="B118" s="69" t="s">
        <v>136</v>
      </c>
      <c r="C118" s="68">
        <v>29110</v>
      </c>
      <c r="D118" s="68">
        <v>0</v>
      </c>
      <c r="E118" s="68">
        <v>4500</v>
      </c>
      <c r="F118" s="50"/>
      <c r="G118" s="68">
        <v>29110</v>
      </c>
      <c r="H118" s="68">
        <v>0</v>
      </c>
      <c r="I118" s="68">
        <v>4500</v>
      </c>
      <c r="J118" s="50"/>
      <c r="K118" s="68">
        <v>29110</v>
      </c>
      <c r="L118" s="68">
        <v>0</v>
      </c>
      <c r="M118" s="68">
        <v>4500</v>
      </c>
      <c r="N118" s="50"/>
      <c r="O118" s="60">
        <f t="shared" si="7"/>
        <v>100830</v>
      </c>
      <c r="Q118" s="37">
        <v>1957700</v>
      </c>
    </row>
    <row r="119" spans="1:17" ht="15">
      <c r="A119" s="59">
        <v>7</v>
      </c>
      <c r="B119" s="69" t="s">
        <v>137</v>
      </c>
      <c r="C119" s="68">
        <v>25970</v>
      </c>
      <c r="D119" s="68">
        <v>0</v>
      </c>
      <c r="E119" s="68">
        <v>0</v>
      </c>
      <c r="F119" s="50"/>
      <c r="G119" s="68">
        <v>25970</v>
      </c>
      <c r="H119" s="68">
        <v>0</v>
      </c>
      <c r="I119" s="68">
        <v>0</v>
      </c>
      <c r="J119" s="50"/>
      <c r="K119" s="68">
        <v>25970</v>
      </c>
      <c r="L119" s="68">
        <v>0</v>
      </c>
      <c r="M119" s="68">
        <v>0</v>
      </c>
      <c r="N119" s="50"/>
      <c r="O119" s="60">
        <f t="shared" si="7"/>
        <v>77910</v>
      </c>
      <c r="Q119" s="37">
        <v>315000</v>
      </c>
    </row>
    <row r="120" spans="1:17" ht="15">
      <c r="A120" s="59">
        <v>8</v>
      </c>
      <c r="B120" s="69" t="s">
        <v>138</v>
      </c>
      <c r="C120" s="68">
        <v>23080</v>
      </c>
      <c r="D120" s="68">
        <v>0</v>
      </c>
      <c r="E120" s="68">
        <v>0</v>
      </c>
      <c r="F120" s="50"/>
      <c r="G120" s="68">
        <v>23080</v>
      </c>
      <c r="H120" s="68">
        <v>0</v>
      </c>
      <c r="I120" s="68">
        <v>0</v>
      </c>
      <c r="J120" s="50"/>
      <c r="K120" s="68">
        <v>23080</v>
      </c>
      <c r="L120" s="68">
        <v>0</v>
      </c>
      <c r="M120" s="68">
        <v>0</v>
      </c>
      <c r="N120" s="50"/>
      <c r="O120" s="60">
        <f t="shared" si="7"/>
        <v>69240</v>
      </c>
      <c r="Q120" s="37">
        <v>42000</v>
      </c>
    </row>
    <row r="121" spans="1:17" ht="15">
      <c r="A121" s="59">
        <v>9</v>
      </c>
      <c r="B121" s="69" t="s">
        <v>139</v>
      </c>
      <c r="C121" s="68">
        <v>24010</v>
      </c>
      <c r="D121" s="68">
        <v>290</v>
      </c>
      <c r="E121" s="68">
        <v>0</v>
      </c>
      <c r="F121" s="50"/>
      <c r="G121" s="68">
        <v>24010</v>
      </c>
      <c r="H121" s="68">
        <v>290</v>
      </c>
      <c r="I121" s="68">
        <v>0</v>
      </c>
      <c r="J121" s="50"/>
      <c r="K121" s="68">
        <v>24010</v>
      </c>
      <c r="L121" s="68">
        <v>290</v>
      </c>
      <c r="M121" s="68">
        <v>0</v>
      </c>
      <c r="N121" s="50"/>
      <c r="O121" s="60">
        <f t="shared" si="7"/>
        <v>72900</v>
      </c>
      <c r="Q121" s="37">
        <v>1383000</v>
      </c>
    </row>
    <row r="122" spans="1:17" ht="15">
      <c r="A122" s="70" t="s">
        <v>150</v>
      </c>
      <c r="B122" s="69" t="s">
        <v>54</v>
      </c>
      <c r="C122" s="68">
        <v>29110</v>
      </c>
      <c r="D122" s="68">
        <v>0</v>
      </c>
      <c r="E122" s="68">
        <v>1500</v>
      </c>
      <c r="F122" s="50"/>
      <c r="G122" s="68">
        <v>29110</v>
      </c>
      <c r="H122" s="68">
        <v>0</v>
      </c>
      <c r="I122" s="68">
        <v>1500</v>
      </c>
      <c r="J122" s="50"/>
      <c r="K122" s="68">
        <v>29110</v>
      </c>
      <c r="L122" s="68">
        <v>0</v>
      </c>
      <c r="M122" s="68">
        <v>1500</v>
      </c>
      <c r="N122" s="50"/>
      <c r="O122" s="60">
        <f t="shared" si="7"/>
        <v>91830</v>
      </c>
      <c r="Q122" s="37">
        <v>405000</v>
      </c>
    </row>
    <row r="123" spans="1:17" ht="15">
      <c r="A123" s="70" t="s">
        <v>151</v>
      </c>
      <c r="B123" s="69" t="s">
        <v>140</v>
      </c>
      <c r="C123" s="68">
        <v>21880</v>
      </c>
      <c r="D123" s="68">
        <v>0</v>
      </c>
      <c r="E123" s="68">
        <v>0</v>
      </c>
      <c r="F123" s="50"/>
      <c r="G123" s="68">
        <v>21880</v>
      </c>
      <c r="H123" s="68">
        <v>0</v>
      </c>
      <c r="I123" s="68">
        <v>0</v>
      </c>
      <c r="J123" s="50"/>
      <c r="K123" s="68">
        <v>21880</v>
      </c>
      <c r="L123" s="68">
        <v>0</v>
      </c>
      <c r="M123" s="68">
        <v>0</v>
      </c>
      <c r="N123" s="50"/>
      <c r="O123" s="60">
        <f t="shared" si="7"/>
        <v>65640</v>
      </c>
      <c r="Q123" s="37">
        <f>SUM(Q113:Q122)</f>
        <v>5652700</v>
      </c>
    </row>
    <row r="124" spans="1:15" ht="15">
      <c r="A124" s="70" t="s">
        <v>152</v>
      </c>
      <c r="B124" s="69" t="s">
        <v>141</v>
      </c>
      <c r="C124" s="68">
        <v>19970</v>
      </c>
      <c r="D124" s="68">
        <v>0</v>
      </c>
      <c r="E124" s="68">
        <v>0</v>
      </c>
      <c r="F124" s="50"/>
      <c r="G124" s="68">
        <v>19970</v>
      </c>
      <c r="H124" s="68">
        <v>0</v>
      </c>
      <c r="I124" s="68">
        <v>0</v>
      </c>
      <c r="J124" s="50"/>
      <c r="K124" s="68">
        <v>19970</v>
      </c>
      <c r="L124" s="68">
        <v>0</v>
      </c>
      <c r="M124" s="68">
        <v>0</v>
      </c>
      <c r="N124" s="50"/>
      <c r="O124" s="60">
        <f t="shared" si="7"/>
        <v>59910</v>
      </c>
    </row>
    <row r="125" spans="1:15" ht="15">
      <c r="A125" s="70" t="s">
        <v>153</v>
      </c>
      <c r="B125" s="69" t="s">
        <v>142</v>
      </c>
      <c r="C125" s="68">
        <v>30220</v>
      </c>
      <c r="D125" s="68">
        <v>0</v>
      </c>
      <c r="E125" s="68">
        <v>0</v>
      </c>
      <c r="F125" s="50"/>
      <c r="G125" s="68">
        <v>30220</v>
      </c>
      <c r="H125" s="68">
        <v>0</v>
      </c>
      <c r="I125" s="68">
        <v>0</v>
      </c>
      <c r="J125" s="50"/>
      <c r="K125" s="68">
        <v>30220</v>
      </c>
      <c r="L125" s="68">
        <v>0</v>
      </c>
      <c r="M125" s="68">
        <v>0</v>
      </c>
      <c r="N125" s="50"/>
      <c r="O125" s="60">
        <f t="shared" si="7"/>
        <v>90660</v>
      </c>
    </row>
    <row r="126" spans="1:15" ht="15">
      <c r="A126" s="70" t="s">
        <v>154</v>
      </c>
      <c r="B126" s="71" t="s">
        <v>143</v>
      </c>
      <c r="C126" s="72">
        <v>25190</v>
      </c>
      <c r="D126" s="72">
        <v>1040</v>
      </c>
      <c r="E126" s="72">
        <v>0</v>
      </c>
      <c r="F126" s="50"/>
      <c r="G126" s="72">
        <v>25190</v>
      </c>
      <c r="H126" s="72">
        <v>1040</v>
      </c>
      <c r="I126" s="72">
        <v>0</v>
      </c>
      <c r="J126" s="50"/>
      <c r="K126" s="72">
        <v>25190</v>
      </c>
      <c r="L126" s="72">
        <v>1040</v>
      </c>
      <c r="M126" s="72">
        <v>0</v>
      </c>
      <c r="N126" s="50"/>
      <c r="O126" s="60">
        <f t="shared" si="7"/>
        <v>78690</v>
      </c>
    </row>
    <row r="127" spans="1:15" ht="15">
      <c r="A127" s="59"/>
      <c r="B127" s="51"/>
      <c r="C127" s="48"/>
      <c r="D127" s="48"/>
      <c r="E127" s="48"/>
      <c r="F127" s="50"/>
      <c r="G127" s="50"/>
      <c r="H127" s="50"/>
      <c r="I127" s="50"/>
      <c r="J127" s="50"/>
      <c r="K127" s="50"/>
      <c r="L127" s="50"/>
      <c r="M127" s="50"/>
      <c r="N127" s="50"/>
      <c r="O127" s="60"/>
    </row>
    <row r="128" spans="1:15" ht="15">
      <c r="A128" s="59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60">
        <f>SUM(C128:N128)</f>
        <v>0</v>
      </c>
    </row>
    <row r="129" spans="1:15" ht="15">
      <c r="A129" s="59"/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60">
        <f>SUM(C129:N129)</f>
        <v>0</v>
      </c>
    </row>
    <row r="130" spans="1:15" ht="15.75" thickBot="1">
      <c r="A130" s="52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6" ht="16.5" thickBot="1" thickTop="1">
      <c r="A131" s="56"/>
      <c r="B131" s="31" t="s">
        <v>5</v>
      </c>
      <c r="C131" s="55">
        <f aca="true" t="shared" si="8" ref="C131:O131">SUM(C113:C130)</f>
        <v>393770</v>
      </c>
      <c r="D131" s="55">
        <f t="shared" si="8"/>
        <v>1330</v>
      </c>
      <c r="E131" s="55">
        <f t="shared" si="8"/>
        <v>23500</v>
      </c>
      <c r="F131" s="55">
        <f t="shared" si="8"/>
        <v>0</v>
      </c>
      <c r="G131" s="55">
        <f t="shared" si="8"/>
        <v>393770</v>
      </c>
      <c r="H131" s="55">
        <f t="shared" si="8"/>
        <v>1330</v>
      </c>
      <c r="I131" s="55">
        <f t="shared" si="8"/>
        <v>23500</v>
      </c>
      <c r="J131" s="55">
        <f t="shared" si="8"/>
        <v>0</v>
      </c>
      <c r="K131" s="55">
        <f t="shared" si="8"/>
        <v>393770</v>
      </c>
      <c r="L131" s="55">
        <f t="shared" si="8"/>
        <v>1330</v>
      </c>
      <c r="M131" s="55">
        <f t="shared" si="8"/>
        <v>23500</v>
      </c>
      <c r="N131" s="55">
        <f t="shared" si="8"/>
        <v>0</v>
      </c>
      <c r="O131" s="57">
        <f t="shared" si="8"/>
        <v>1255800</v>
      </c>
      <c r="P131" s="58">
        <f>C131+D131+E131</f>
        <v>418600</v>
      </c>
    </row>
    <row r="132" spans="1:15" ht="15.75" thickTop="1">
      <c r="A132" s="28"/>
      <c r="B132" s="25" t="s">
        <v>41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6" ht="15">
      <c r="A133" s="59">
        <v>1</v>
      </c>
      <c r="B133" s="69" t="s">
        <v>144</v>
      </c>
      <c r="C133" s="68">
        <v>12960</v>
      </c>
      <c r="D133" s="68">
        <v>325</v>
      </c>
      <c r="E133" s="68">
        <v>0</v>
      </c>
      <c r="F133" s="50"/>
      <c r="G133" s="68">
        <v>12960</v>
      </c>
      <c r="H133" s="68">
        <v>325</v>
      </c>
      <c r="I133" s="68">
        <v>0</v>
      </c>
      <c r="J133" s="50"/>
      <c r="K133" s="68">
        <v>12960</v>
      </c>
      <c r="L133" s="68">
        <v>325</v>
      </c>
      <c r="M133" s="68">
        <v>0</v>
      </c>
      <c r="N133" s="50"/>
      <c r="O133" s="60">
        <f>SUM(C133:N133)</f>
        <v>39855</v>
      </c>
      <c r="P133" s="58"/>
    </row>
    <row r="134" spans="1:15" ht="15">
      <c r="A134" s="59">
        <v>2</v>
      </c>
      <c r="B134" s="69" t="s">
        <v>145</v>
      </c>
      <c r="C134" s="68">
        <v>12070</v>
      </c>
      <c r="D134" s="68">
        <v>1215</v>
      </c>
      <c r="E134" s="68">
        <v>0</v>
      </c>
      <c r="F134" s="50"/>
      <c r="G134" s="68">
        <v>12070</v>
      </c>
      <c r="H134" s="68">
        <v>1215</v>
      </c>
      <c r="I134" s="68">
        <v>0</v>
      </c>
      <c r="J134" s="50"/>
      <c r="K134" s="68">
        <v>12070</v>
      </c>
      <c r="L134" s="68">
        <v>1215</v>
      </c>
      <c r="M134" s="68">
        <v>0</v>
      </c>
      <c r="N134" s="50"/>
      <c r="O134" s="60">
        <f>SUM(C134:N134)</f>
        <v>39855</v>
      </c>
    </row>
    <row r="135" spans="1:15" ht="15">
      <c r="A135" s="59">
        <v>3</v>
      </c>
      <c r="B135" s="69" t="s">
        <v>146</v>
      </c>
      <c r="C135" s="68">
        <v>10570</v>
      </c>
      <c r="D135" s="68">
        <v>2000</v>
      </c>
      <c r="E135" s="68">
        <v>0</v>
      </c>
      <c r="F135" s="50"/>
      <c r="G135" s="68">
        <v>10570</v>
      </c>
      <c r="H135" s="68">
        <v>2000</v>
      </c>
      <c r="I135" s="68">
        <v>0</v>
      </c>
      <c r="J135" s="50"/>
      <c r="K135" s="68">
        <v>10570</v>
      </c>
      <c r="L135" s="68">
        <v>2000</v>
      </c>
      <c r="M135" s="68">
        <v>0</v>
      </c>
      <c r="N135" s="50"/>
      <c r="O135" s="60">
        <f>SUM(C135:N135)</f>
        <v>37710</v>
      </c>
    </row>
    <row r="136" spans="1:15" ht="15">
      <c r="A136" s="59">
        <v>4</v>
      </c>
      <c r="B136" s="69" t="s">
        <v>147</v>
      </c>
      <c r="C136" s="68">
        <v>10140</v>
      </c>
      <c r="D136" s="68">
        <v>2000</v>
      </c>
      <c r="E136" s="68">
        <v>0</v>
      </c>
      <c r="F136" s="50"/>
      <c r="G136" s="68">
        <v>10140</v>
      </c>
      <c r="H136" s="68">
        <v>2000</v>
      </c>
      <c r="I136" s="68">
        <v>0</v>
      </c>
      <c r="J136" s="50"/>
      <c r="K136" s="68">
        <v>10140</v>
      </c>
      <c r="L136" s="68">
        <v>2000</v>
      </c>
      <c r="M136" s="68">
        <v>0</v>
      </c>
      <c r="N136" s="50"/>
      <c r="O136" s="60">
        <f>SUM(C136:N136)</f>
        <v>36420</v>
      </c>
    </row>
    <row r="137" spans="1:15" ht="15">
      <c r="A137" s="73">
        <v>5</v>
      </c>
      <c r="B137" s="74" t="s">
        <v>149</v>
      </c>
      <c r="C137" s="75">
        <v>13290</v>
      </c>
      <c r="D137" s="76"/>
      <c r="E137" s="76"/>
      <c r="F137" s="76"/>
      <c r="G137" s="75">
        <v>13290</v>
      </c>
      <c r="H137" s="76"/>
      <c r="I137" s="76"/>
      <c r="J137" s="76"/>
      <c r="K137" s="75">
        <v>13290</v>
      </c>
      <c r="L137" s="76"/>
      <c r="M137" s="76"/>
      <c r="N137" s="76"/>
      <c r="O137" s="60">
        <f>SUM(C137:N137)</f>
        <v>39870</v>
      </c>
    </row>
    <row r="138" spans="1:15" ht="15">
      <c r="A138" s="73"/>
      <c r="B138" s="73"/>
      <c r="C138" s="78"/>
      <c r="D138" s="78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7"/>
    </row>
    <row r="139" spans="1:15" ht="15">
      <c r="A139" s="73"/>
      <c r="B139" s="74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7"/>
    </row>
    <row r="140" spans="1:15" ht="15">
      <c r="A140" s="59"/>
      <c r="B140" s="61" t="s">
        <v>40</v>
      </c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60"/>
    </row>
    <row r="141" spans="1:15" ht="15">
      <c r="A141" s="59">
        <v>6</v>
      </c>
      <c r="B141" s="69" t="s">
        <v>148</v>
      </c>
      <c r="C141" s="68">
        <v>9000</v>
      </c>
      <c r="D141" s="68">
        <v>1000</v>
      </c>
      <c r="E141" s="50"/>
      <c r="F141" s="50"/>
      <c r="G141" s="68">
        <v>9000</v>
      </c>
      <c r="H141" s="68">
        <v>1000</v>
      </c>
      <c r="I141" s="50"/>
      <c r="J141" s="50"/>
      <c r="K141" s="68">
        <v>9000</v>
      </c>
      <c r="L141" s="68">
        <v>1000</v>
      </c>
      <c r="M141" s="50"/>
      <c r="N141" s="50"/>
      <c r="O141" s="60">
        <f>SUM(C141:N141)</f>
        <v>30000</v>
      </c>
    </row>
    <row r="142" spans="1:15" ht="15">
      <c r="A142" s="46"/>
      <c r="B142" s="47"/>
      <c r="C142" s="48"/>
      <c r="D142" s="48"/>
      <c r="E142" s="79"/>
      <c r="F142" s="79"/>
      <c r="G142" s="48"/>
      <c r="H142" s="48"/>
      <c r="I142" s="79"/>
      <c r="J142" s="79"/>
      <c r="K142" s="48"/>
      <c r="L142" s="48"/>
      <c r="M142" s="79"/>
      <c r="N142" s="79"/>
      <c r="O142" s="49"/>
    </row>
    <row r="143" spans="1:15" ht="15.75" thickBot="1">
      <c r="A143" s="52"/>
      <c r="B143" s="62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4"/>
    </row>
    <row r="144" spans="1:16" ht="16.5" thickBot="1" thickTop="1">
      <c r="A144" s="56"/>
      <c r="B144" s="31" t="s">
        <v>5</v>
      </c>
      <c r="C144" s="55">
        <f aca="true" t="shared" si="9" ref="C144:H144">SUM(C133:C142)</f>
        <v>68030</v>
      </c>
      <c r="D144" s="55">
        <f t="shared" si="9"/>
        <v>6540</v>
      </c>
      <c r="E144" s="55">
        <f t="shared" si="9"/>
        <v>0</v>
      </c>
      <c r="F144" s="55">
        <f t="shared" si="9"/>
        <v>0</v>
      </c>
      <c r="G144" s="55">
        <f t="shared" si="9"/>
        <v>68030</v>
      </c>
      <c r="H144" s="55">
        <f t="shared" si="9"/>
        <v>6540</v>
      </c>
      <c r="I144" s="55">
        <f aca="true" t="shared" si="10" ref="I144:N144">SUM(I133:I142)</f>
        <v>0</v>
      </c>
      <c r="J144" s="55">
        <f t="shared" si="10"/>
        <v>0</v>
      </c>
      <c r="K144" s="55">
        <f t="shared" si="10"/>
        <v>68030</v>
      </c>
      <c r="L144" s="55">
        <f t="shared" si="10"/>
        <v>6540</v>
      </c>
      <c r="M144" s="55">
        <f t="shared" si="10"/>
        <v>0</v>
      </c>
      <c r="N144" s="55">
        <f t="shared" si="10"/>
        <v>0</v>
      </c>
      <c r="O144" s="55">
        <f>SUM(O133:O142)</f>
        <v>223710</v>
      </c>
      <c r="P144" s="58">
        <f>C144+D144+E144+F144</f>
        <v>74570</v>
      </c>
    </row>
    <row r="145" ht="15.75" thickTop="1"/>
    <row r="160" spans="1:15" ht="27.75" customHeight="1">
      <c r="A160" s="260" t="s">
        <v>33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</row>
    <row r="161" spans="1:15" ht="25.5" customHeight="1">
      <c r="A161" s="256" t="s">
        <v>158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</row>
    <row r="162" spans="1:15" ht="20.25" customHeight="1">
      <c r="A162" s="35" t="s">
        <v>0</v>
      </c>
      <c r="B162" s="36" t="s">
        <v>1</v>
      </c>
      <c r="C162" s="257" t="s">
        <v>30</v>
      </c>
      <c r="D162" s="258"/>
      <c r="E162" s="258"/>
      <c r="F162" s="259"/>
      <c r="G162" s="257" t="s">
        <v>31</v>
      </c>
      <c r="H162" s="258"/>
      <c r="I162" s="258"/>
      <c r="J162" s="259"/>
      <c r="K162" s="257" t="s">
        <v>32</v>
      </c>
      <c r="L162" s="258"/>
      <c r="M162" s="258"/>
      <c r="N162" s="259"/>
      <c r="O162" s="36" t="s">
        <v>5</v>
      </c>
    </row>
    <row r="163" spans="1:15" ht="20.25" customHeight="1">
      <c r="A163" s="39" t="s">
        <v>125</v>
      </c>
      <c r="B163" s="40"/>
      <c r="C163" s="38" t="s">
        <v>6</v>
      </c>
      <c r="D163" s="38" t="s">
        <v>7</v>
      </c>
      <c r="E163" s="38" t="s">
        <v>20</v>
      </c>
      <c r="F163" s="38" t="s">
        <v>9</v>
      </c>
      <c r="G163" s="39" t="s">
        <v>6</v>
      </c>
      <c r="H163" s="41" t="s">
        <v>7</v>
      </c>
      <c r="I163" s="38" t="s">
        <v>20</v>
      </c>
      <c r="J163" s="38" t="s">
        <v>9</v>
      </c>
      <c r="K163" s="39" t="s">
        <v>6</v>
      </c>
      <c r="L163" s="39" t="s">
        <v>7</v>
      </c>
      <c r="M163" s="38" t="s">
        <v>20</v>
      </c>
      <c r="N163" s="38" t="s">
        <v>9</v>
      </c>
      <c r="O163" s="41" t="s">
        <v>8</v>
      </c>
    </row>
    <row r="164" spans="1:15" ht="15">
      <c r="A164" s="42"/>
      <c r="B164" s="43"/>
      <c r="C164" s="29"/>
      <c r="D164" s="29"/>
      <c r="E164" s="29" t="s">
        <v>21</v>
      </c>
      <c r="F164" s="29" t="s">
        <v>22</v>
      </c>
      <c r="G164" s="29"/>
      <c r="H164" s="29"/>
      <c r="I164" s="29" t="s">
        <v>21</v>
      </c>
      <c r="J164" s="29" t="s">
        <v>22</v>
      </c>
      <c r="K164" s="29"/>
      <c r="L164" s="29"/>
      <c r="M164" s="29" t="s">
        <v>21</v>
      </c>
      <c r="N164" s="29" t="s">
        <v>22</v>
      </c>
      <c r="O164" s="29"/>
    </row>
    <row r="165" spans="1:15" ht="15">
      <c r="A165" s="44"/>
      <c r="B165" s="45" t="s">
        <v>6</v>
      </c>
      <c r="C165" s="24"/>
      <c r="D165" s="24"/>
      <c r="E165" s="24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1:17" ht="15">
      <c r="A166" s="59">
        <v>1</v>
      </c>
      <c r="B166" s="67" t="s">
        <v>131</v>
      </c>
      <c r="C166" s="68">
        <v>42620</v>
      </c>
      <c r="D166" s="68">
        <v>0</v>
      </c>
      <c r="E166" s="68">
        <v>14000</v>
      </c>
      <c r="F166" s="51"/>
      <c r="G166" s="68">
        <v>42620</v>
      </c>
      <c r="H166" s="68">
        <v>0</v>
      </c>
      <c r="I166" s="68">
        <v>14000</v>
      </c>
      <c r="J166" s="51"/>
      <c r="K166" s="68">
        <v>42620</v>
      </c>
      <c r="L166" s="68">
        <v>0</v>
      </c>
      <c r="M166" s="68">
        <v>14000</v>
      </c>
      <c r="N166" s="51"/>
      <c r="O166" s="60">
        <f>SUM(C166:N166)</f>
        <v>169860</v>
      </c>
      <c r="Q166" s="37">
        <v>390000</v>
      </c>
    </row>
    <row r="167" spans="1:17" ht="15">
      <c r="A167" s="59">
        <v>2</v>
      </c>
      <c r="B167" s="67" t="s">
        <v>132</v>
      </c>
      <c r="C167" s="68">
        <v>33000</v>
      </c>
      <c r="D167" s="68">
        <v>0</v>
      </c>
      <c r="E167" s="68">
        <v>3500</v>
      </c>
      <c r="F167" s="51"/>
      <c r="G167" s="68">
        <v>33000</v>
      </c>
      <c r="H167" s="68">
        <v>0</v>
      </c>
      <c r="I167" s="68">
        <v>3500</v>
      </c>
      <c r="J167" s="51"/>
      <c r="K167" s="68">
        <v>33000</v>
      </c>
      <c r="L167" s="68">
        <v>0</v>
      </c>
      <c r="M167" s="68">
        <v>3500</v>
      </c>
      <c r="N167" s="51"/>
      <c r="O167" s="60">
        <f aca="true" t="shared" si="11" ref="O167:O179">SUM(C167:N167)</f>
        <v>109500</v>
      </c>
      <c r="Q167" s="37">
        <v>79000</v>
      </c>
    </row>
    <row r="168" spans="1:17" ht="15">
      <c r="A168" s="59">
        <v>3</v>
      </c>
      <c r="B168" s="69" t="s">
        <v>133</v>
      </c>
      <c r="C168" s="68">
        <v>27480</v>
      </c>
      <c r="D168" s="68">
        <v>0</v>
      </c>
      <c r="E168" s="68">
        <v>0</v>
      </c>
      <c r="F168" s="51"/>
      <c r="G168" s="68">
        <v>27480</v>
      </c>
      <c r="H168" s="68">
        <v>0</v>
      </c>
      <c r="I168" s="68">
        <v>0</v>
      </c>
      <c r="J168" s="51"/>
      <c r="K168" s="68">
        <v>27480</v>
      </c>
      <c r="L168" s="68">
        <v>0</v>
      </c>
      <c r="M168" s="68">
        <v>0</v>
      </c>
      <c r="N168" s="51"/>
      <c r="O168" s="60">
        <f t="shared" si="11"/>
        <v>82440</v>
      </c>
      <c r="Q168" s="37">
        <v>79000</v>
      </c>
    </row>
    <row r="169" spans="1:17" ht="15">
      <c r="A169" s="59">
        <v>4</v>
      </c>
      <c r="B169" s="69" t="s">
        <v>134</v>
      </c>
      <c r="C169" s="68">
        <v>32450</v>
      </c>
      <c r="D169" s="68">
        <v>0</v>
      </c>
      <c r="E169" s="68">
        <v>0</v>
      </c>
      <c r="F169" s="51"/>
      <c r="G169" s="68">
        <v>32450</v>
      </c>
      <c r="H169" s="68">
        <v>0</v>
      </c>
      <c r="I169" s="68">
        <v>0</v>
      </c>
      <c r="J169" s="51"/>
      <c r="K169" s="68">
        <v>32450</v>
      </c>
      <c r="L169" s="68">
        <v>0</v>
      </c>
      <c r="M169" s="68">
        <v>0</v>
      </c>
      <c r="N169" s="51"/>
      <c r="O169" s="60">
        <f t="shared" si="11"/>
        <v>97350</v>
      </c>
      <c r="Q169" s="37">
        <v>105000</v>
      </c>
    </row>
    <row r="170" spans="1:17" ht="15">
      <c r="A170" s="59">
        <v>5</v>
      </c>
      <c r="B170" s="69" t="s">
        <v>135</v>
      </c>
      <c r="C170" s="68">
        <v>29680</v>
      </c>
      <c r="D170" s="68">
        <v>0</v>
      </c>
      <c r="E170" s="68">
        <v>0</v>
      </c>
      <c r="F170" s="51"/>
      <c r="G170" s="68">
        <v>29680</v>
      </c>
      <c r="H170" s="68">
        <v>0</v>
      </c>
      <c r="I170" s="68">
        <v>0</v>
      </c>
      <c r="J170" s="51"/>
      <c r="K170" s="68">
        <v>29680</v>
      </c>
      <c r="L170" s="68">
        <v>0</v>
      </c>
      <c r="M170" s="68">
        <v>0</v>
      </c>
      <c r="N170" s="51"/>
      <c r="O170" s="60">
        <f t="shared" si="11"/>
        <v>89040</v>
      </c>
      <c r="Q170" s="37">
        <v>897000</v>
      </c>
    </row>
    <row r="171" spans="1:17" ht="15">
      <c r="A171" s="59">
        <v>6</v>
      </c>
      <c r="B171" s="69" t="s">
        <v>136</v>
      </c>
      <c r="C171" s="68">
        <v>29110</v>
      </c>
      <c r="D171" s="68">
        <v>0</v>
      </c>
      <c r="E171" s="68">
        <v>4500</v>
      </c>
      <c r="F171" s="50"/>
      <c r="G171" s="68">
        <v>29110</v>
      </c>
      <c r="H171" s="68">
        <v>0</v>
      </c>
      <c r="I171" s="68">
        <v>4500</v>
      </c>
      <c r="J171" s="50"/>
      <c r="K171" s="68">
        <v>29110</v>
      </c>
      <c r="L171" s="68">
        <v>0</v>
      </c>
      <c r="M171" s="68">
        <v>4500</v>
      </c>
      <c r="N171" s="50"/>
      <c r="O171" s="60">
        <f t="shared" si="11"/>
        <v>100830</v>
      </c>
      <c r="Q171" s="37">
        <v>1957700</v>
      </c>
    </row>
    <row r="172" spans="1:17" ht="15">
      <c r="A172" s="59">
        <v>7</v>
      </c>
      <c r="B172" s="69" t="s">
        <v>137</v>
      </c>
      <c r="C172" s="68">
        <v>25970</v>
      </c>
      <c r="D172" s="68">
        <v>0</v>
      </c>
      <c r="E172" s="68">
        <v>0</v>
      </c>
      <c r="F172" s="50"/>
      <c r="G172" s="68">
        <v>25970</v>
      </c>
      <c r="H172" s="68">
        <v>0</v>
      </c>
      <c r="I172" s="68">
        <v>0</v>
      </c>
      <c r="J172" s="50"/>
      <c r="K172" s="68">
        <v>25970</v>
      </c>
      <c r="L172" s="68">
        <v>0</v>
      </c>
      <c r="M172" s="68">
        <v>0</v>
      </c>
      <c r="N172" s="50"/>
      <c r="O172" s="60">
        <f t="shared" si="11"/>
        <v>77910</v>
      </c>
      <c r="Q172" s="37">
        <v>315000</v>
      </c>
    </row>
    <row r="173" spans="1:17" ht="15">
      <c r="A173" s="59">
        <v>8</v>
      </c>
      <c r="B173" s="69" t="s">
        <v>138</v>
      </c>
      <c r="C173" s="68">
        <v>23080</v>
      </c>
      <c r="D173" s="68">
        <v>0</v>
      </c>
      <c r="E173" s="68">
        <v>0</v>
      </c>
      <c r="F173" s="50"/>
      <c r="G173" s="68">
        <v>23080</v>
      </c>
      <c r="H173" s="68">
        <v>0</v>
      </c>
      <c r="I173" s="68">
        <v>0</v>
      </c>
      <c r="J173" s="50"/>
      <c r="K173" s="68">
        <v>23080</v>
      </c>
      <c r="L173" s="68">
        <v>0</v>
      </c>
      <c r="M173" s="68">
        <v>0</v>
      </c>
      <c r="N173" s="50"/>
      <c r="O173" s="60">
        <f t="shared" si="11"/>
        <v>69240</v>
      </c>
      <c r="Q173" s="37">
        <v>42000</v>
      </c>
    </row>
    <row r="174" spans="1:17" ht="15">
      <c r="A174" s="59">
        <v>9</v>
      </c>
      <c r="B174" s="69" t="s">
        <v>139</v>
      </c>
      <c r="C174" s="68">
        <v>24010</v>
      </c>
      <c r="D174" s="68">
        <v>290</v>
      </c>
      <c r="E174" s="68">
        <v>0</v>
      </c>
      <c r="F174" s="50"/>
      <c r="G174" s="68">
        <v>24010</v>
      </c>
      <c r="H174" s="68">
        <v>290</v>
      </c>
      <c r="I174" s="68">
        <v>0</v>
      </c>
      <c r="J174" s="50"/>
      <c r="K174" s="68">
        <v>24010</v>
      </c>
      <c r="L174" s="68">
        <v>290</v>
      </c>
      <c r="M174" s="68">
        <v>0</v>
      </c>
      <c r="N174" s="50"/>
      <c r="O174" s="60">
        <f t="shared" si="11"/>
        <v>72900</v>
      </c>
      <c r="Q174" s="37">
        <v>1383000</v>
      </c>
    </row>
    <row r="175" spans="1:17" ht="15">
      <c r="A175" s="70" t="s">
        <v>150</v>
      </c>
      <c r="B175" s="69" t="s">
        <v>54</v>
      </c>
      <c r="C175" s="68">
        <v>29110</v>
      </c>
      <c r="D175" s="68">
        <v>0</v>
      </c>
      <c r="E175" s="68">
        <v>1500</v>
      </c>
      <c r="F175" s="50"/>
      <c r="G175" s="68">
        <v>29110</v>
      </c>
      <c r="H175" s="68">
        <v>0</v>
      </c>
      <c r="I175" s="68">
        <v>1500</v>
      </c>
      <c r="J175" s="50"/>
      <c r="K175" s="68">
        <v>29110</v>
      </c>
      <c r="L175" s="68">
        <v>0</v>
      </c>
      <c r="M175" s="68">
        <v>1500</v>
      </c>
      <c r="N175" s="50"/>
      <c r="O175" s="60">
        <f t="shared" si="11"/>
        <v>91830</v>
      </c>
      <c r="Q175" s="37">
        <v>405000</v>
      </c>
    </row>
    <row r="176" spans="1:17" ht="15">
      <c r="A176" s="70" t="s">
        <v>151</v>
      </c>
      <c r="B176" s="69" t="s">
        <v>140</v>
      </c>
      <c r="C176" s="68">
        <v>21880</v>
      </c>
      <c r="D176" s="68">
        <v>0</v>
      </c>
      <c r="E176" s="68">
        <v>0</v>
      </c>
      <c r="F176" s="50"/>
      <c r="G176" s="68">
        <v>21880</v>
      </c>
      <c r="H176" s="68">
        <v>0</v>
      </c>
      <c r="I176" s="68">
        <v>0</v>
      </c>
      <c r="J176" s="50"/>
      <c r="K176" s="68">
        <v>21880</v>
      </c>
      <c r="L176" s="68">
        <v>0</v>
      </c>
      <c r="M176" s="68">
        <v>0</v>
      </c>
      <c r="N176" s="50"/>
      <c r="O176" s="60">
        <f t="shared" si="11"/>
        <v>65640</v>
      </c>
      <c r="Q176" s="37">
        <f>SUM(Q166:Q175)</f>
        <v>5652700</v>
      </c>
    </row>
    <row r="177" spans="1:15" ht="15">
      <c r="A177" s="70" t="s">
        <v>152</v>
      </c>
      <c r="B177" s="69" t="s">
        <v>141</v>
      </c>
      <c r="C177" s="68">
        <v>19970</v>
      </c>
      <c r="D177" s="68">
        <v>0</v>
      </c>
      <c r="E177" s="68">
        <v>0</v>
      </c>
      <c r="F177" s="50"/>
      <c r="G177" s="68">
        <v>19970</v>
      </c>
      <c r="H177" s="68">
        <v>0</v>
      </c>
      <c r="I177" s="68">
        <v>0</v>
      </c>
      <c r="J177" s="50"/>
      <c r="K177" s="68">
        <v>19970</v>
      </c>
      <c r="L177" s="68">
        <v>0</v>
      </c>
      <c r="M177" s="68">
        <v>0</v>
      </c>
      <c r="N177" s="50"/>
      <c r="O177" s="60">
        <f t="shared" si="11"/>
        <v>59910</v>
      </c>
    </row>
    <row r="178" spans="1:15" ht="15">
      <c r="A178" s="70" t="s">
        <v>153</v>
      </c>
      <c r="B178" s="69" t="s">
        <v>142</v>
      </c>
      <c r="C178" s="68">
        <v>30220</v>
      </c>
      <c r="D178" s="68">
        <v>0</v>
      </c>
      <c r="E178" s="68">
        <v>0</v>
      </c>
      <c r="F178" s="50"/>
      <c r="G178" s="68">
        <v>30220</v>
      </c>
      <c r="H178" s="68">
        <v>0</v>
      </c>
      <c r="I178" s="68">
        <v>0</v>
      </c>
      <c r="J178" s="50"/>
      <c r="K178" s="68">
        <v>30220</v>
      </c>
      <c r="L178" s="68">
        <v>0</v>
      </c>
      <c r="M178" s="68">
        <v>0</v>
      </c>
      <c r="N178" s="50"/>
      <c r="O178" s="60">
        <f t="shared" si="11"/>
        <v>90660</v>
      </c>
    </row>
    <row r="179" spans="1:15" ht="15">
      <c r="A179" s="70" t="s">
        <v>154</v>
      </c>
      <c r="B179" s="71" t="s">
        <v>143</v>
      </c>
      <c r="C179" s="72">
        <v>25190</v>
      </c>
      <c r="D179" s="72">
        <v>1040</v>
      </c>
      <c r="E179" s="72">
        <v>0</v>
      </c>
      <c r="F179" s="50"/>
      <c r="G179" s="72">
        <v>25190</v>
      </c>
      <c r="H179" s="72">
        <v>1040</v>
      </c>
      <c r="I179" s="72">
        <v>0</v>
      </c>
      <c r="J179" s="50"/>
      <c r="K179" s="72">
        <v>25190</v>
      </c>
      <c r="L179" s="72">
        <v>1040</v>
      </c>
      <c r="M179" s="72">
        <v>0</v>
      </c>
      <c r="N179" s="50"/>
      <c r="O179" s="60">
        <f t="shared" si="11"/>
        <v>78690</v>
      </c>
    </row>
    <row r="180" spans="1:15" ht="15">
      <c r="A180" s="59"/>
      <c r="B180" s="51"/>
      <c r="C180" s="48"/>
      <c r="D180" s="48"/>
      <c r="E180" s="48"/>
      <c r="F180" s="50"/>
      <c r="G180" s="50"/>
      <c r="H180" s="50"/>
      <c r="I180" s="50"/>
      <c r="J180" s="50"/>
      <c r="K180" s="50"/>
      <c r="L180" s="50"/>
      <c r="M180" s="50"/>
      <c r="N180" s="50"/>
      <c r="O180" s="60"/>
    </row>
    <row r="181" spans="1:15" ht="15">
      <c r="A181" s="59"/>
      <c r="B181" s="51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60">
        <f>SUM(C181:N181)</f>
        <v>0</v>
      </c>
    </row>
    <row r="182" spans="1:15" ht="15">
      <c r="A182" s="59"/>
      <c r="B182" s="51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60">
        <f>SUM(C182:N182)</f>
        <v>0</v>
      </c>
    </row>
    <row r="183" spans="1:15" ht="15.75" thickBot="1">
      <c r="A183" s="52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</row>
    <row r="184" spans="1:16" ht="16.5" thickBot="1" thickTop="1">
      <c r="A184" s="56"/>
      <c r="B184" s="31" t="s">
        <v>5</v>
      </c>
      <c r="C184" s="55">
        <f aca="true" t="shared" si="12" ref="C184:O184">SUM(C166:C183)</f>
        <v>393770</v>
      </c>
      <c r="D184" s="55">
        <f t="shared" si="12"/>
        <v>1330</v>
      </c>
      <c r="E184" s="55">
        <f t="shared" si="12"/>
        <v>23500</v>
      </c>
      <c r="F184" s="55">
        <f t="shared" si="12"/>
        <v>0</v>
      </c>
      <c r="G184" s="55">
        <f t="shared" si="12"/>
        <v>393770</v>
      </c>
      <c r="H184" s="55">
        <f t="shared" si="12"/>
        <v>1330</v>
      </c>
      <c r="I184" s="55">
        <f t="shared" si="12"/>
        <v>23500</v>
      </c>
      <c r="J184" s="55">
        <f t="shared" si="12"/>
        <v>0</v>
      </c>
      <c r="K184" s="55">
        <f t="shared" si="12"/>
        <v>393770</v>
      </c>
      <c r="L184" s="55">
        <f t="shared" si="12"/>
        <v>1330</v>
      </c>
      <c r="M184" s="55">
        <f t="shared" si="12"/>
        <v>23500</v>
      </c>
      <c r="N184" s="55">
        <f t="shared" si="12"/>
        <v>0</v>
      </c>
      <c r="O184" s="57">
        <f t="shared" si="12"/>
        <v>1255800</v>
      </c>
      <c r="P184" s="58">
        <f>C184+D184+E184</f>
        <v>418600</v>
      </c>
    </row>
    <row r="185" spans="1:15" ht="15.75" thickTop="1">
      <c r="A185" s="28"/>
      <c r="B185" s="25" t="s">
        <v>41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1:16" ht="15">
      <c r="A186" s="59">
        <v>1</v>
      </c>
      <c r="B186" s="69" t="s">
        <v>144</v>
      </c>
      <c r="C186" s="68">
        <v>12960</v>
      </c>
      <c r="D186" s="68">
        <v>325</v>
      </c>
      <c r="E186" s="68">
        <v>0</v>
      </c>
      <c r="F186" s="50"/>
      <c r="G186" s="68">
        <v>12960</v>
      </c>
      <c r="H186" s="68">
        <v>325</v>
      </c>
      <c r="I186" s="68">
        <v>0</v>
      </c>
      <c r="J186" s="50"/>
      <c r="K186" s="68">
        <v>12960</v>
      </c>
      <c r="L186" s="68">
        <v>325</v>
      </c>
      <c r="M186" s="68">
        <v>0</v>
      </c>
      <c r="N186" s="50"/>
      <c r="O186" s="60">
        <f>SUM(C186:N186)</f>
        <v>39855</v>
      </c>
      <c r="P186" s="58"/>
    </row>
    <row r="187" spans="1:15" ht="15">
      <c r="A187" s="59">
        <v>2</v>
      </c>
      <c r="B187" s="69" t="s">
        <v>145</v>
      </c>
      <c r="C187" s="68">
        <v>12070</v>
      </c>
      <c r="D187" s="68">
        <v>1215</v>
      </c>
      <c r="E187" s="68">
        <v>0</v>
      </c>
      <c r="F187" s="50"/>
      <c r="G187" s="68">
        <v>12070</v>
      </c>
      <c r="H187" s="68">
        <v>1215</v>
      </c>
      <c r="I187" s="68">
        <v>0</v>
      </c>
      <c r="J187" s="50"/>
      <c r="K187" s="68">
        <v>12070</v>
      </c>
      <c r="L187" s="68">
        <v>1215</v>
      </c>
      <c r="M187" s="68">
        <v>0</v>
      </c>
      <c r="N187" s="50"/>
      <c r="O187" s="60">
        <f>SUM(C187:N187)</f>
        <v>39855</v>
      </c>
    </row>
    <row r="188" spans="1:15" ht="15">
      <c r="A188" s="59">
        <v>3</v>
      </c>
      <c r="B188" s="69" t="s">
        <v>146</v>
      </c>
      <c r="C188" s="68">
        <v>10570</v>
      </c>
      <c r="D188" s="68">
        <v>2000</v>
      </c>
      <c r="E188" s="68">
        <v>0</v>
      </c>
      <c r="F188" s="50"/>
      <c r="G188" s="68">
        <v>10570</v>
      </c>
      <c r="H188" s="68">
        <v>2000</v>
      </c>
      <c r="I188" s="68">
        <v>0</v>
      </c>
      <c r="J188" s="50"/>
      <c r="K188" s="68">
        <v>10570</v>
      </c>
      <c r="L188" s="68">
        <v>2000</v>
      </c>
      <c r="M188" s="68">
        <v>0</v>
      </c>
      <c r="N188" s="50"/>
      <c r="O188" s="60">
        <f>SUM(C188:N188)</f>
        <v>37710</v>
      </c>
    </row>
    <row r="189" spans="1:15" ht="15">
      <c r="A189" s="59">
        <v>4</v>
      </c>
      <c r="B189" s="69" t="s">
        <v>147</v>
      </c>
      <c r="C189" s="68">
        <v>10140</v>
      </c>
      <c r="D189" s="68">
        <v>2000</v>
      </c>
      <c r="E189" s="68">
        <v>0</v>
      </c>
      <c r="F189" s="50"/>
      <c r="G189" s="68">
        <v>10140</v>
      </c>
      <c r="H189" s="68">
        <v>2000</v>
      </c>
      <c r="I189" s="68">
        <v>0</v>
      </c>
      <c r="J189" s="50"/>
      <c r="K189" s="68">
        <v>10140</v>
      </c>
      <c r="L189" s="68">
        <v>2000</v>
      </c>
      <c r="M189" s="68">
        <v>0</v>
      </c>
      <c r="N189" s="50"/>
      <c r="O189" s="60">
        <f>SUM(C189:N189)</f>
        <v>36420</v>
      </c>
    </row>
    <row r="190" spans="1:15" ht="15">
      <c r="A190" s="73">
        <v>5</v>
      </c>
      <c r="B190" s="74" t="s">
        <v>149</v>
      </c>
      <c r="C190" s="75">
        <v>13290</v>
      </c>
      <c r="D190" s="76"/>
      <c r="E190" s="76"/>
      <c r="F190" s="76"/>
      <c r="G190" s="75">
        <v>13290</v>
      </c>
      <c r="H190" s="76"/>
      <c r="I190" s="76"/>
      <c r="J190" s="76"/>
      <c r="K190" s="75">
        <v>13290</v>
      </c>
      <c r="L190" s="76"/>
      <c r="M190" s="76"/>
      <c r="N190" s="76"/>
      <c r="O190" s="60">
        <f>SUM(C190:N190)</f>
        <v>39870</v>
      </c>
    </row>
    <row r="191" spans="1:15" ht="15">
      <c r="A191" s="73"/>
      <c r="B191" s="73"/>
      <c r="C191" s="78"/>
      <c r="D191" s="78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/>
    </row>
    <row r="192" spans="1:15" ht="15">
      <c r="A192" s="73"/>
      <c r="B192" s="74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7"/>
    </row>
    <row r="193" spans="1:15" ht="15">
      <c r="A193" s="59"/>
      <c r="B193" s="61" t="s">
        <v>40</v>
      </c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60"/>
    </row>
    <row r="194" spans="1:15" ht="15">
      <c r="A194" s="59">
        <v>6</v>
      </c>
      <c r="B194" s="69" t="s">
        <v>148</v>
      </c>
      <c r="C194" s="68">
        <v>9000</v>
      </c>
      <c r="D194" s="68">
        <v>1000</v>
      </c>
      <c r="E194" s="50"/>
      <c r="F194" s="50"/>
      <c r="G194" s="68">
        <v>9000</v>
      </c>
      <c r="H194" s="68">
        <v>1000</v>
      </c>
      <c r="I194" s="50"/>
      <c r="J194" s="50"/>
      <c r="K194" s="68">
        <v>9000</v>
      </c>
      <c r="L194" s="68">
        <v>1000</v>
      </c>
      <c r="M194" s="50"/>
      <c r="N194" s="50"/>
      <c r="O194" s="60">
        <f>SUM(C194:N194)</f>
        <v>30000</v>
      </c>
    </row>
    <row r="195" spans="1:15" ht="15">
      <c r="A195" s="46"/>
      <c r="B195" s="47"/>
      <c r="C195" s="48"/>
      <c r="D195" s="48"/>
      <c r="E195" s="79"/>
      <c r="F195" s="79"/>
      <c r="G195" s="48"/>
      <c r="H195" s="48"/>
      <c r="I195" s="79"/>
      <c r="J195" s="79"/>
      <c r="K195" s="48"/>
      <c r="L195" s="48"/>
      <c r="M195" s="79"/>
      <c r="N195" s="79"/>
      <c r="O195" s="49"/>
    </row>
    <row r="196" spans="1:15" ht="15.75" thickBot="1">
      <c r="A196" s="52"/>
      <c r="B196" s="62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4"/>
    </row>
    <row r="197" spans="1:16" ht="16.5" thickBot="1" thickTop="1">
      <c r="A197" s="56"/>
      <c r="B197" s="31" t="s">
        <v>5</v>
      </c>
      <c r="C197" s="55">
        <f aca="true" t="shared" si="13" ref="C197:H197">SUM(C186:C195)</f>
        <v>68030</v>
      </c>
      <c r="D197" s="55">
        <f t="shared" si="13"/>
        <v>6540</v>
      </c>
      <c r="E197" s="55">
        <f t="shared" si="13"/>
        <v>0</v>
      </c>
      <c r="F197" s="55">
        <f t="shared" si="13"/>
        <v>0</v>
      </c>
      <c r="G197" s="55">
        <f t="shared" si="13"/>
        <v>68030</v>
      </c>
      <c r="H197" s="55">
        <f t="shared" si="13"/>
        <v>6540</v>
      </c>
      <c r="I197" s="55">
        <f aca="true" t="shared" si="14" ref="I197:N197">SUM(I186:I195)</f>
        <v>0</v>
      </c>
      <c r="J197" s="55">
        <f t="shared" si="14"/>
        <v>0</v>
      </c>
      <c r="K197" s="55">
        <f t="shared" si="14"/>
        <v>68030</v>
      </c>
      <c r="L197" s="55">
        <f t="shared" si="14"/>
        <v>6540</v>
      </c>
      <c r="M197" s="55">
        <f t="shared" si="14"/>
        <v>0</v>
      </c>
      <c r="N197" s="55">
        <f t="shared" si="14"/>
        <v>0</v>
      </c>
      <c r="O197" s="55">
        <f>SUM(O186:O195)</f>
        <v>223710</v>
      </c>
      <c r="P197" s="58">
        <f>C197+D197+E197+F197</f>
        <v>74570</v>
      </c>
    </row>
    <row r="198" ht="15.75" thickTop="1"/>
  </sheetData>
  <sheetProtection/>
  <mergeCells count="20">
    <mergeCell ref="A1:O1"/>
    <mergeCell ref="A2:O2"/>
    <mergeCell ref="C3:F3"/>
    <mergeCell ref="G3:J3"/>
    <mergeCell ref="K3:N3"/>
    <mergeCell ref="A108:O108"/>
    <mergeCell ref="A54:O54"/>
    <mergeCell ref="A55:O55"/>
    <mergeCell ref="C56:F56"/>
    <mergeCell ref="G56:J56"/>
    <mergeCell ref="A161:O161"/>
    <mergeCell ref="C162:F162"/>
    <mergeCell ref="G162:J162"/>
    <mergeCell ref="K162:N162"/>
    <mergeCell ref="K56:N56"/>
    <mergeCell ref="A107:O107"/>
    <mergeCell ref="C109:F109"/>
    <mergeCell ref="G109:J109"/>
    <mergeCell ref="K109:N109"/>
    <mergeCell ref="A160:O160"/>
  </mergeCells>
  <printOptions/>
  <pageMargins left="0.11811023622047245" right="0" top="0.46" bottom="0.18" header="0.27" footer="0.09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94">
      <selection activeCell="A106" sqref="A106:F107"/>
    </sheetView>
  </sheetViews>
  <sheetFormatPr defaultColWidth="9.140625" defaultRowHeight="21.75"/>
  <cols>
    <col min="2" max="2" width="44.140625" style="0" customWidth="1"/>
    <col min="3" max="6" width="12.00390625" style="0" customWidth="1"/>
  </cols>
  <sheetData>
    <row r="1" spans="1:11" s="33" customFormat="1" ht="33" customHeight="1">
      <c r="A1" s="266" t="s">
        <v>33</v>
      </c>
      <c r="B1" s="266"/>
      <c r="C1" s="266"/>
      <c r="D1" s="266"/>
      <c r="E1" s="266"/>
      <c r="F1" s="266"/>
      <c r="H1" s="117"/>
      <c r="I1" s="117"/>
      <c r="J1" s="117"/>
      <c r="K1" s="117"/>
    </row>
    <row r="2" spans="1:11" s="33" customFormat="1" ht="23.25">
      <c r="A2" s="268" t="s">
        <v>197</v>
      </c>
      <c r="B2" s="268"/>
      <c r="C2" s="268"/>
      <c r="D2" s="268"/>
      <c r="E2" s="268"/>
      <c r="F2" s="268"/>
      <c r="H2" s="117"/>
      <c r="I2" s="117"/>
      <c r="J2" s="117"/>
      <c r="K2" s="117"/>
    </row>
    <row r="3" spans="1:11" s="33" customFormat="1" ht="23.25">
      <c r="A3" s="279" t="s">
        <v>216</v>
      </c>
      <c r="B3" s="279"/>
      <c r="C3" s="279"/>
      <c r="D3" s="279"/>
      <c r="E3" s="279"/>
      <c r="F3" s="279"/>
      <c r="H3" s="117"/>
      <c r="I3" s="117"/>
      <c r="J3" s="117"/>
      <c r="K3" s="117"/>
    </row>
    <row r="4" spans="1:11" s="33" customFormat="1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  <c r="H4" s="117"/>
      <c r="I4" s="117"/>
      <c r="J4" s="117"/>
      <c r="K4" s="117"/>
    </row>
    <row r="5" spans="1:11" s="33" customFormat="1" ht="23.25">
      <c r="A5" s="121"/>
      <c r="B5" s="121"/>
      <c r="C5" s="122"/>
      <c r="D5" s="122"/>
      <c r="E5" s="122"/>
      <c r="F5" s="123" t="s">
        <v>8</v>
      </c>
      <c r="H5" s="117"/>
      <c r="I5" s="117"/>
      <c r="J5" s="117"/>
      <c r="K5" s="117"/>
    </row>
    <row r="6" spans="1:11" s="33" customFormat="1" ht="23.25">
      <c r="A6" s="122"/>
      <c r="B6" s="139" t="s">
        <v>10</v>
      </c>
      <c r="C6" s="140"/>
      <c r="D6" s="140"/>
      <c r="E6" s="140"/>
      <c r="F6" s="140"/>
      <c r="H6" s="117"/>
      <c r="I6" s="117"/>
      <c r="J6" s="117"/>
      <c r="K6" s="117"/>
    </row>
    <row r="7" spans="1:11" s="33" customFormat="1" ht="23.25">
      <c r="A7" s="126">
        <v>1</v>
      </c>
      <c r="B7" s="125" t="s">
        <v>217</v>
      </c>
      <c r="C7" s="141"/>
      <c r="D7" s="127"/>
      <c r="E7" s="127"/>
      <c r="F7" s="128"/>
      <c r="H7" s="117">
        <v>30000</v>
      </c>
      <c r="I7" s="117"/>
      <c r="J7" s="117"/>
      <c r="K7" s="117"/>
    </row>
    <row r="8" spans="1:11" s="33" customFormat="1" ht="23.25">
      <c r="A8" s="126">
        <v>2</v>
      </c>
      <c r="B8" s="125" t="s">
        <v>218</v>
      </c>
      <c r="C8" s="141"/>
      <c r="D8" s="127"/>
      <c r="E8" s="127"/>
      <c r="F8" s="128"/>
      <c r="H8" s="117">
        <v>20000</v>
      </c>
      <c r="I8" s="117"/>
      <c r="J8" s="117"/>
      <c r="K8" s="117"/>
    </row>
    <row r="9" spans="1:11" s="33" customFormat="1" ht="23.25">
      <c r="A9" s="126">
        <v>3</v>
      </c>
      <c r="B9" s="125" t="s">
        <v>219</v>
      </c>
      <c r="C9" s="141"/>
      <c r="D9" s="127"/>
      <c r="E9" s="127"/>
      <c r="F9" s="128"/>
      <c r="H9" s="117">
        <v>60000</v>
      </c>
      <c r="I9" s="117"/>
      <c r="J9" s="117"/>
      <c r="K9" s="117"/>
    </row>
    <row r="10" spans="1:11" s="33" customFormat="1" ht="23.25">
      <c r="A10" s="220">
        <v>4</v>
      </c>
      <c r="B10" s="214" t="s">
        <v>220</v>
      </c>
      <c r="C10" s="185"/>
      <c r="D10" s="186"/>
      <c r="E10" s="186"/>
      <c r="F10" s="187"/>
      <c r="H10" s="117">
        <v>20000</v>
      </c>
      <c r="I10" s="117"/>
      <c r="J10" s="117"/>
      <c r="K10" s="117"/>
    </row>
    <row r="11" spans="1:11" s="33" customFormat="1" ht="23.25">
      <c r="A11" s="220"/>
      <c r="B11" s="214" t="s">
        <v>127</v>
      </c>
      <c r="C11" s="185"/>
      <c r="D11" s="186"/>
      <c r="E11" s="186"/>
      <c r="F11" s="187"/>
      <c r="H11" s="117"/>
      <c r="I11" s="117"/>
      <c r="J11" s="117"/>
      <c r="K11" s="117"/>
    </row>
    <row r="12" spans="1:11" s="33" customFormat="1" ht="23.25">
      <c r="A12" s="126"/>
      <c r="B12" s="183"/>
      <c r="C12" s="142"/>
      <c r="D12" s="127"/>
      <c r="E12" s="127"/>
      <c r="F12" s="128"/>
      <c r="H12" s="117"/>
      <c r="I12" s="117"/>
      <c r="J12" s="117"/>
      <c r="K12" s="117"/>
    </row>
    <row r="13" spans="1:11" s="33" customFormat="1" ht="24" thickBot="1">
      <c r="A13" s="132"/>
      <c r="B13" s="125"/>
      <c r="C13" s="142"/>
      <c r="D13" s="127"/>
      <c r="E13" s="127"/>
      <c r="F13" s="128">
        <f>SUM(C13:E13)</f>
        <v>0</v>
      </c>
      <c r="H13" s="117"/>
      <c r="I13" s="117"/>
      <c r="J13" s="117"/>
      <c r="K13" s="117"/>
    </row>
    <row r="14" spans="1:11" s="33" customFormat="1" ht="24.75" thickBot="1" thickTop="1">
      <c r="A14" s="136"/>
      <c r="B14" s="137" t="s">
        <v>5</v>
      </c>
      <c r="C14" s="143">
        <f>SUM(C7:C13)</f>
        <v>0</v>
      </c>
      <c r="D14" s="143">
        <f>SUM(D7:D13)</f>
        <v>0</v>
      </c>
      <c r="E14" s="143">
        <f>SUM(E7:E13)</f>
        <v>0</v>
      </c>
      <c r="F14" s="138">
        <f>SUM(C14:E14)</f>
        <v>0</v>
      </c>
      <c r="H14" s="117"/>
      <c r="I14" s="117"/>
      <c r="J14" s="117"/>
      <c r="K14" s="117"/>
    </row>
    <row r="15" ht="22.5" thickTop="1"/>
    <row r="35" spans="1:11" s="33" customFormat="1" ht="33" customHeight="1">
      <c r="A35" s="266" t="s">
        <v>33</v>
      </c>
      <c r="B35" s="266"/>
      <c r="C35" s="266"/>
      <c r="D35" s="266"/>
      <c r="E35" s="266"/>
      <c r="F35" s="266"/>
      <c r="H35" s="117"/>
      <c r="I35" s="117"/>
      <c r="J35" s="117"/>
      <c r="K35" s="117"/>
    </row>
    <row r="36" spans="1:11" s="33" customFormat="1" ht="23.25">
      <c r="A36" s="268" t="s">
        <v>256</v>
      </c>
      <c r="B36" s="268"/>
      <c r="C36" s="268"/>
      <c r="D36" s="268"/>
      <c r="E36" s="268"/>
      <c r="F36" s="268"/>
      <c r="H36" s="117"/>
      <c r="I36" s="117"/>
      <c r="J36" s="117"/>
      <c r="K36" s="117"/>
    </row>
    <row r="37" spans="1:11" s="33" customFormat="1" ht="23.25">
      <c r="A37" s="279" t="s">
        <v>216</v>
      </c>
      <c r="B37" s="279"/>
      <c r="C37" s="279"/>
      <c r="D37" s="279"/>
      <c r="E37" s="279"/>
      <c r="F37" s="279"/>
      <c r="H37" s="117"/>
      <c r="I37" s="117"/>
      <c r="J37" s="117"/>
      <c r="K37" s="117"/>
    </row>
    <row r="38" spans="1:11" s="33" customFormat="1" ht="23.25">
      <c r="A38" s="118" t="s">
        <v>0</v>
      </c>
      <c r="B38" s="118" t="s">
        <v>1</v>
      </c>
      <c r="C38" s="119" t="s">
        <v>23</v>
      </c>
      <c r="D38" s="119" t="s">
        <v>24</v>
      </c>
      <c r="E38" s="119" t="s">
        <v>25</v>
      </c>
      <c r="F38" s="120" t="s">
        <v>5</v>
      </c>
      <c r="H38" s="117"/>
      <c r="I38" s="117"/>
      <c r="J38" s="117"/>
      <c r="K38" s="117"/>
    </row>
    <row r="39" spans="1:11" s="33" customFormat="1" ht="23.25">
      <c r="A39" s="121"/>
      <c r="B39" s="121"/>
      <c r="C39" s="122"/>
      <c r="D39" s="122"/>
      <c r="E39" s="122"/>
      <c r="F39" s="123" t="s">
        <v>8</v>
      </c>
      <c r="H39" s="117"/>
      <c r="I39" s="117"/>
      <c r="J39" s="117"/>
      <c r="K39" s="117"/>
    </row>
    <row r="40" spans="1:11" s="33" customFormat="1" ht="23.25">
      <c r="A40" s="122"/>
      <c r="B40" s="139" t="s">
        <v>10</v>
      </c>
      <c r="C40" s="140"/>
      <c r="D40" s="140"/>
      <c r="E40" s="140"/>
      <c r="F40" s="140"/>
      <c r="H40" s="117"/>
      <c r="I40" s="117"/>
      <c r="J40" s="117"/>
      <c r="K40" s="117"/>
    </row>
    <row r="41" spans="1:11" s="33" customFormat="1" ht="23.25">
      <c r="A41" s="126">
        <v>1</v>
      </c>
      <c r="B41" s="125" t="s">
        <v>217</v>
      </c>
      <c r="C41" s="141"/>
      <c r="D41" s="127"/>
      <c r="E41" s="127"/>
      <c r="F41" s="128"/>
      <c r="H41" s="117">
        <v>30000</v>
      </c>
      <c r="I41" s="117"/>
      <c r="J41" s="117"/>
      <c r="K41" s="117"/>
    </row>
    <row r="42" spans="1:11" s="33" customFormat="1" ht="23.25">
      <c r="A42" s="126">
        <v>2</v>
      </c>
      <c r="B42" s="125" t="s">
        <v>218</v>
      </c>
      <c r="C42" s="141"/>
      <c r="D42" s="127"/>
      <c r="E42" s="141">
        <v>20000</v>
      </c>
      <c r="F42" s="128"/>
      <c r="H42" s="117">
        <v>20000</v>
      </c>
      <c r="I42" s="117"/>
      <c r="J42" s="117"/>
      <c r="K42" s="117"/>
    </row>
    <row r="43" spans="1:11" s="33" customFormat="1" ht="23.25">
      <c r="A43" s="126">
        <v>3</v>
      </c>
      <c r="B43" s="125" t="s">
        <v>219</v>
      </c>
      <c r="C43" s="141"/>
      <c r="D43" s="127"/>
      <c r="E43" s="127"/>
      <c r="F43" s="128"/>
      <c r="H43" s="117">
        <v>60000</v>
      </c>
      <c r="I43" s="117"/>
      <c r="J43" s="117"/>
      <c r="K43" s="117"/>
    </row>
    <row r="44" spans="1:11" s="33" customFormat="1" ht="23.25">
      <c r="A44" s="220">
        <v>4</v>
      </c>
      <c r="B44" s="214" t="s">
        <v>220</v>
      </c>
      <c r="C44" s="185"/>
      <c r="D44" s="186"/>
      <c r="E44" s="186"/>
      <c r="F44" s="187"/>
      <c r="H44" s="117">
        <v>20000</v>
      </c>
      <c r="I44" s="117"/>
      <c r="J44" s="117"/>
      <c r="K44" s="117"/>
    </row>
    <row r="45" spans="1:11" s="33" customFormat="1" ht="23.25">
      <c r="A45" s="220"/>
      <c r="B45" s="214" t="s">
        <v>127</v>
      </c>
      <c r="C45" s="185"/>
      <c r="D45" s="186"/>
      <c r="E45" s="186"/>
      <c r="F45" s="187"/>
      <c r="H45" s="117"/>
      <c r="I45" s="117"/>
      <c r="J45" s="117"/>
      <c r="K45" s="117"/>
    </row>
    <row r="46" spans="1:11" s="33" customFormat="1" ht="23.25">
      <c r="A46" s="126"/>
      <c r="B46" s="183"/>
      <c r="C46" s="142"/>
      <c r="D46" s="127"/>
      <c r="E46" s="127"/>
      <c r="F46" s="128"/>
      <c r="H46" s="117"/>
      <c r="I46" s="117"/>
      <c r="J46" s="117"/>
      <c r="K46" s="117"/>
    </row>
    <row r="47" spans="1:11" s="33" customFormat="1" ht="24" thickBot="1">
      <c r="A47" s="132"/>
      <c r="B47" s="125"/>
      <c r="C47" s="142"/>
      <c r="D47" s="127"/>
      <c r="E47" s="127"/>
      <c r="F47" s="128">
        <f>SUM(C47:E47)</f>
        <v>0</v>
      </c>
      <c r="H47" s="117"/>
      <c r="I47" s="117"/>
      <c r="J47" s="117"/>
      <c r="K47" s="117"/>
    </row>
    <row r="48" spans="1:11" s="33" customFormat="1" ht="24.75" thickBot="1" thickTop="1">
      <c r="A48" s="136"/>
      <c r="B48" s="137" t="s">
        <v>5</v>
      </c>
      <c r="C48" s="143">
        <f>SUM(C41:C47)</f>
        <v>0</v>
      </c>
      <c r="D48" s="143">
        <f>SUM(D41:D47)</f>
        <v>0</v>
      </c>
      <c r="E48" s="143">
        <f>SUM(E41:E47)</f>
        <v>20000</v>
      </c>
      <c r="F48" s="138">
        <f>SUM(C48:E48)</f>
        <v>20000</v>
      </c>
      <c r="H48" s="117"/>
      <c r="I48" s="117"/>
      <c r="J48" s="117"/>
      <c r="K48" s="117"/>
    </row>
    <row r="49" ht="22.5" thickTop="1"/>
    <row r="69" spans="1:11" s="33" customFormat="1" ht="33" customHeight="1">
      <c r="A69" s="266" t="s">
        <v>33</v>
      </c>
      <c r="B69" s="266"/>
      <c r="C69" s="266"/>
      <c r="D69" s="266"/>
      <c r="E69" s="266"/>
      <c r="F69" s="266"/>
      <c r="H69" s="117"/>
      <c r="I69" s="117"/>
      <c r="J69" s="117"/>
      <c r="K69" s="117"/>
    </row>
    <row r="70" spans="1:11" s="33" customFormat="1" ht="23.25">
      <c r="A70" s="268" t="s">
        <v>257</v>
      </c>
      <c r="B70" s="268"/>
      <c r="C70" s="268"/>
      <c r="D70" s="268"/>
      <c r="E70" s="268"/>
      <c r="F70" s="268"/>
      <c r="H70" s="117"/>
      <c r="I70" s="117"/>
      <c r="J70" s="117"/>
      <c r="K70" s="117"/>
    </row>
    <row r="71" spans="1:11" s="33" customFormat="1" ht="23.25">
      <c r="A71" s="279" t="s">
        <v>216</v>
      </c>
      <c r="B71" s="279"/>
      <c r="C71" s="279"/>
      <c r="D71" s="279"/>
      <c r="E71" s="279"/>
      <c r="F71" s="279"/>
      <c r="H71" s="117"/>
      <c r="I71" s="117"/>
      <c r="J71" s="117"/>
      <c r="K71" s="117"/>
    </row>
    <row r="72" spans="1:11" s="33" customFormat="1" ht="23.25">
      <c r="A72" s="118" t="s">
        <v>0</v>
      </c>
      <c r="B72" s="118" t="s">
        <v>1</v>
      </c>
      <c r="C72" s="119" t="s">
        <v>26</v>
      </c>
      <c r="D72" s="119" t="s">
        <v>27</v>
      </c>
      <c r="E72" s="119" t="s">
        <v>28</v>
      </c>
      <c r="F72" s="120" t="s">
        <v>5</v>
      </c>
      <c r="H72" s="117"/>
      <c r="I72" s="117"/>
      <c r="J72" s="117"/>
      <c r="K72" s="117"/>
    </row>
    <row r="73" spans="1:11" s="33" customFormat="1" ht="23.25">
      <c r="A73" s="121"/>
      <c r="B73" s="121"/>
      <c r="C73" s="122"/>
      <c r="D73" s="122"/>
      <c r="E73" s="122"/>
      <c r="F73" s="123" t="s">
        <v>8</v>
      </c>
      <c r="H73" s="117"/>
      <c r="I73" s="117"/>
      <c r="J73" s="117"/>
      <c r="K73" s="117"/>
    </row>
    <row r="74" spans="1:11" s="33" customFormat="1" ht="23.25">
      <c r="A74" s="122"/>
      <c r="B74" s="139" t="s">
        <v>10</v>
      </c>
      <c r="C74" s="140"/>
      <c r="D74" s="140"/>
      <c r="E74" s="140"/>
      <c r="F74" s="140"/>
      <c r="H74" s="117"/>
      <c r="I74" s="117"/>
      <c r="J74" s="117"/>
      <c r="K74" s="117"/>
    </row>
    <row r="75" spans="1:11" s="33" customFormat="1" ht="23.25">
      <c r="A75" s="126">
        <v>1</v>
      </c>
      <c r="B75" s="125" t="s">
        <v>217</v>
      </c>
      <c r="C75" s="141"/>
      <c r="D75" s="127"/>
      <c r="E75" s="127"/>
      <c r="F75" s="128"/>
      <c r="H75" s="117">
        <v>30000</v>
      </c>
      <c r="I75" s="117"/>
      <c r="J75" s="117"/>
      <c r="K75" s="117"/>
    </row>
    <row r="76" spans="1:11" s="33" customFormat="1" ht="23.25">
      <c r="A76" s="126">
        <v>2</v>
      </c>
      <c r="B76" s="125" t="s">
        <v>218</v>
      </c>
      <c r="C76" s="141"/>
      <c r="D76" s="127"/>
      <c r="E76" s="127"/>
      <c r="F76" s="128"/>
      <c r="H76" s="117">
        <v>20000</v>
      </c>
      <c r="I76" s="117"/>
      <c r="J76" s="117"/>
      <c r="K76" s="117"/>
    </row>
    <row r="77" spans="1:11" s="33" customFormat="1" ht="23.25">
      <c r="A77" s="126">
        <v>3</v>
      </c>
      <c r="B77" s="125" t="s">
        <v>219</v>
      </c>
      <c r="C77" s="141"/>
      <c r="D77" s="127"/>
      <c r="E77" s="127"/>
      <c r="F77" s="128"/>
      <c r="H77" s="117">
        <v>60000</v>
      </c>
      <c r="I77" s="117"/>
      <c r="J77" s="117"/>
      <c r="K77" s="117"/>
    </row>
    <row r="78" spans="1:11" s="33" customFormat="1" ht="23.25">
      <c r="A78" s="220">
        <v>4</v>
      </c>
      <c r="B78" s="214" t="s">
        <v>220</v>
      </c>
      <c r="C78" s="185"/>
      <c r="D78" s="186"/>
      <c r="E78" s="186"/>
      <c r="F78" s="187"/>
      <c r="H78" s="117">
        <v>20000</v>
      </c>
      <c r="I78" s="117"/>
      <c r="J78" s="117"/>
      <c r="K78" s="117"/>
    </row>
    <row r="79" spans="1:11" s="33" customFormat="1" ht="23.25">
      <c r="A79" s="220"/>
      <c r="B79" s="214" t="s">
        <v>127</v>
      </c>
      <c r="C79" s="185"/>
      <c r="D79" s="186"/>
      <c r="E79" s="186"/>
      <c r="F79" s="187"/>
      <c r="H79" s="117"/>
      <c r="I79" s="117"/>
      <c r="J79" s="117"/>
      <c r="K79" s="117"/>
    </row>
    <row r="80" spans="1:11" s="33" customFormat="1" ht="23.25">
      <c r="A80" s="126"/>
      <c r="B80" s="183"/>
      <c r="C80" s="142"/>
      <c r="D80" s="127"/>
      <c r="E80" s="127"/>
      <c r="F80" s="128"/>
      <c r="H80" s="117"/>
      <c r="I80" s="117"/>
      <c r="J80" s="117"/>
      <c r="K80" s="117"/>
    </row>
    <row r="81" spans="1:11" s="33" customFormat="1" ht="24" thickBot="1">
      <c r="A81" s="132"/>
      <c r="B81" s="125"/>
      <c r="C81" s="142"/>
      <c r="D81" s="127"/>
      <c r="E81" s="127"/>
      <c r="F81" s="128">
        <f>SUM(C81:E81)</f>
        <v>0</v>
      </c>
      <c r="H81" s="117"/>
      <c r="I81" s="117"/>
      <c r="J81" s="117"/>
      <c r="K81" s="117"/>
    </row>
    <row r="82" spans="1:11" s="33" customFormat="1" ht="24.75" thickBot="1" thickTop="1">
      <c r="A82" s="136"/>
      <c r="B82" s="137" t="s">
        <v>5</v>
      </c>
      <c r="C82" s="143">
        <f>SUM(C75:C81)</f>
        <v>0</v>
      </c>
      <c r="D82" s="143">
        <f>SUM(D75:D81)</f>
        <v>0</v>
      </c>
      <c r="E82" s="143">
        <f>SUM(E75:E81)</f>
        <v>0</v>
      </c>
      <c r="F82" s="138">
        <f>SUM(C82:E82)</f>
        <v>0</v>
      </c>
      <c r="H82" s="117"/>
      <c r="I82" s="117"/>
      <c r="J82" s="117"/>
      <c r="K82" s="117"/>
    </row>
    <row r="83" ht="22.5" thickTop="1"/>
    <row r="103" spans="1:11" s="33" customFormat="1" ht="33" customHeight="1">
      <c r="A103" s="266" t="s">
        <v>33</v>
      </c>
      <c r="B103" s="266"/>
      <c r="C103" s="266"/>
      <c r="D103" s="266"/>
      <c r="E103" s="266"/>
      <c r="F103" s="266"/>
      <c r="H103" s="117"/>
      <c r="I103" s="117"/>
      <c r="J103" s="117"/>
      <c r="K103" s="117"/>
    </row>
    <row r="104" spans="1:11" s="33" customFormat="1" ht="23.25">
      <c r="A104" s="268" t="s">
        <v>258</v>
      </c>
      <c r="B104" s="268"/>
      <c r="C104" s="268"/>
      <c r="D104" s="268"/>
      <c r="E104" s="268"/>
      <c r="F104" s="268"/>
      <c r="H104" s="117"/>
      <c r="I104" s="117"/>
      <c r="J104" s="117"/>
      <c r="K104" s="117"/>
    </row>
    <row r="105" spans="1:11" s="33" customFormat="1" ht="23.25">
      <c r="A105" s="279" t="s">
        <v>216</v>
      </c>
      <c r="B105" s="279"/>
      <c r="C105" s="279"/>
      <c r="D105" s="279"/>
      <c r="E105" s="279"/>
      <c r="F105" s="279"/>
      <c r="H105" s="117"/>
      <c r="I105" s="117"/>
      <c r="J105" s="117"/>
      <c r="K105" s="117"/>
    </row>
    <row r="106" spans="1:11" s="33" customFormat="1" ht="23.25">
      <c r="A106" s="118" t="s">
        <v>0</v>
      </c>
      <c r="B106" s="118" t="s">
        <v>1</v>
      </c>
      <c r="C106" s="119" t="s">
        <v>30</v>
      </c>
      <c r="D106" s="119" t="s">
        <v>31</v>
      </c>
      <c r="E106" s="119" t="s">
        <v>32</v>
      </c>
      <c r="F106" s="120" t="s">
        <v>5</v>
      </c>
      <c r="H106" s="117"/>
      <c r="I106" s="117"/>
      <c r="J106" s="117"/>
      <c r="K106" s="117"/>
    </row>
    <row r="107" spans="1:11" s="33" customFormat="1" ht="23.25">
      <c r="A107" s="121"/>
      <c r="B107" s="121"/>
      <c r="C107" s="122"/>
      <c r="D107" s="122"/>
      <c r="E107" s="122"/>
      <c r="F107" s="123" t="s">
        <v>8</v>
      </c>
      <c r="H107" s="117"/>
      <c r="I107" s="117"/>
      <c r="J107" s="117"/>
      <c r="K107" s="117"/>
    </row>
    <row r="108" spans="1:11" s="33" customFormat="1" ht="23.25">
      <c r="A108" s="122"/>
      <c r="B108" s="139" t="s">
        <v>10</v>
      </c>
      <c r="C108" s="140"/>
      <c r="D108" s="140"/>
      <c r="E108" s="140"/>
      <c r="F108" s="140"/>
      <c r="H108" s="117"/>
      <c r="I108" s="117"/>
      <c r="J108" s="117"/>
      <c r="K108" s="117"/>
    </row>
    <row r="109" spans="1:11" s="33" customFormat="1" ht="23.25">
      <c r="A109" s="126">
        <v>1</v>
      </c>
      <c r="B109" s="125" t="s">
        <v>217</v>
      </c>
      <c r="C109" s="141">
        <v>30000</v>
      </c>
      <c r="D109" s="127"/>
      <c r="E109" s="127"/>
      <c r="F109" s="128"/>
      <c r="H109" s="117">
        <v>30000</v>
      </c>
      <c r="I109" s="117"/>
      <c r="J109" s="117"/>
      <c r="K109" s="117"/>
    </row>
    <row r="110" spans="1:11" s="33" customFormat="1" ht="23.25">
      <c r="A110" s="126">
        <v>2</v>
      </c>
      <c r="B110" s="125" t="s">
        <v>218</v>
      </c>
      <c r="C110" s="141"/>
      <c r="D110" s="127"/>
      <c r="E110" s="127"/>
      <c r="F110" s="128"/>
      <c r="H110" s="117">
        <v>20000</v>
      </c>
      <c r="I110" s="117"/>
      <c r="J110" s="117"/>
      <c r="K110" s="117"/>
    </row>
    <row r="111" spans="1:11" s="33" customFormat="1" ht="23.25">
      <c r="A111" s="126">
        <v>3</v>
      </c>
      <c r="B111" s="125" t="s">
        <v>219</v>
      </c>
      <c r="C111" s="141">
        <v>60000</v>
      </c>
      <c r="D111" s="127"/>
      <c r="E111" s="127"/>
      <c r="F111" s="128"/>
      <c r="H111" s="117">
        <v>60000</v>
      </c>
      <c r="I111" s="117"/>
      <c r="J111" s="117"/>
      <c r="K111" s="117"/>
    </row>
    <row r="112" spans="1:11" s="33" customFormat="1" ht="23.25">
      <c r="A112" s="220">
        <v>4</v>
      </c>
      <c r="B112" s="214" t="s">
        <v>220</v>
      </c>
      <c r="C112" s="185">
        <v>20000</v>
      </c>
      <c r="D112" s="186"/>
      <c r="E112" s="186"/>
      <c r="F112" s="187"/>
      <c r="H112" s="117">
        <v>20000</v>
      </c>
      <c r="I112" s="117"/>
      <c r="J112" s="117"/>
      <c r="K112" s="117"/>
    </row>
    <row r="113" spans="1:11" s="33" customFormat="1" ht="23.25">
      <c r="A113" s="220"/>
      <c r="B113" s="214" t="s">
        <v>127</v>
      </c>
      <c r="C113" s="185"/>
      <c r="D113" s="186"/>
      <c r="E113" s="186"/>
      <c r="F113" s="187"/>
      <c r="H113" s="117"/>
      <c r="I113" s="117"/>
      <c r="J113" s="117"/>
      <c r="K113" s="117"/>
    </row>
    <row r="114" spans="1:11" s="33" customFormat="1" ht="23.25">
      <c r="A114" s="126"/>
      <c r="B114" s="183"/>
      <c r="C114" s="142"/>
      <c r="D114" s="127"/>
      <c r="E114" s="127"/>
      <c r="F114" s="128"/>
      <c r="H114" s="117"/>
      <c r="I114" s="117"/>
      <c r="J114" s="117"/>
      <c r="K114" s="117"/>
    </row>
    <row r="115" spans="1:11" s="33" customFormat="1" ht="24" thickBot="1">
      <c r="A115" s="132"/>
      <c r="B115" s="125"/>
      <c r="C115" s="142"/>
      <c r="D115" s="127"/>
      <c r="E115" s="127"/>
      <c r="F115" s="128">
        <f>SUM(C115:E115)</f>
        <v>0</v>
      </c>
      <c r="H115" s="117"/>
      <c r="I115" s="117"/>
      <c r="J115" s="117"/>
      <c r="K115" s="117"/>
    </row>
    <row r="116" spans="1:11" s="33" customFormat="1" ht="24.75" thickBot="1" thickTop="1">
      <c r="A116" s="136"/>
      <c r="B116" s="137" t="s">
        <v>5</v>
      </c>
      <c r="C116" s="143">
        <f>SUM(C109:C115)</f>
        <v>110000</v>
      </c>
      <c r="D116" s="143">
        <f>SUM(D109:D115)</f>
        <v>0</v>
      </c>
      <c r="E116" s="143">
        <f>SUM(E109:E115)</f>
        <v>0</v>
      </c>
      <c r="F116" s="138">
        <f>SUM(C116:E116)</f>
        <v>110000</v>
      </c>
      <c r="H116" s="117"/>
      <c r="I116" s="117"/>
      <c r="J116" s="117"/>
      <c r="K116" s="117"/>
    </row>
    <row r="117" ht="22.5" thickTop="1"/>
  </sheetData>
  <sheetProtection/>
  <mergeCells count="12">
    <mergeCell ref="A1:F1"/>
    <mergeCell ref="A2:F2"/>
    <mergeCell ref="A3:F3"/>
    <mergeCell ref="A35:F35"/>
    <mergeCell ref="A36:F36"/>
    <mergeCell ref="A37:F37"/>
    <mergeCell ref="A69:F69"/>
    <mergeCell ref="A70:F70"/>
    <mergeCell ref="A71:F71"/>
    <mergeCell ref="A103:F103"/>
    <mergeCell ref="A104:F104"/>
    <mergeCell ref="A105:F10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selection activeCell="A1" sqref="A1:F120"/>
    </sheetView>
  </sheetViews>
  <sheetFormatPr defaultColWidth="9.140625" defaultRowHeight="21.75"/>
  <cols>
    <col min="1" max="1" width="7.28125" style="0" customWidth="1"/>
    <col min="2" max="2" width="45.140625" style="0" customWidth="1"/>
    <col min="3" max="6" width="12.7109375" style="0" customWidth="1"/>
    <col min="9" max="9" width="12.00390625" style="0" customWidth="1"/>
    <col min="10" max="10" width="11.8515625" style="0" customWidth="1"/>
  </cols>
  <sheetData>
    <row r="1" spans="1:12" s="33" customFormat="1" ht="33" customHeight="1">
      <c r="A1" s="266" t="s">
        <v>33</v>
      </c>
      <c r="B1" s="266"/>
      <c r="C1" s="266"/>
      <c r="D1" s="266"/>
      <c r="E1" s="266"/>
      <c r="F1" s="266"/>
      <c r="H1" s="117"/>
      <c r="I1" s="117"/>
      <c r="J1" s="117"/>
      <c r="K1" s="117"/>
      <c r="L1" s="117"/>
    </row>
    <row r="2" spans="1:12" s="33" customFormat="1" ht="23.25">
      <c r="A2" s="268" t="s">
        <v>197</v>
      </c>
      <c r="B2" s="268"/>
      <c r="C2" s="268"/>
      <c r="D2" s="268"/>
      <c r="E2" s="268"/>
      <c r="F2" s="268"/>
      <c r="H2" s="117"/>
      <c r="I2" s="117"/>
      <c r="J2" s="117"/>
      <c r="K2" s="117"/>
      <c r="L2" s="117"/>
    </row>
    <row r="3" spans="1:12" s="33" customFormat="1" ht="23.25">
      <c r="A3" s="279" t="s">
        <v>285</v>
      </c>
      <c r="B3" s="279"/>
      <c r="C3" s="279"/>
      <c r="D3" s="279"/>
      <c r="E3" s="279"/>
      <c r="F3" s="279"/>
      <c r="H3" s="117"/>
      <c r="I3" s="117"/>
      <c r="J3" s="117"/>
      <c r="K3" s="117"/>
      <c r="L3" s="117"/>
    </row>
    <row r="4" spans="1:12" s="33" customFormat="1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  <c r="H4" s="117"/>
      <c r="I4" s="117"/>
      <c r="J4" s="117"/>
      <c r="K4" s="117"/>
      <c r="L4" s="117"/>
    </row>
    <row r="5" spans="1:12" s="33" customFormat="1" ht="23.25">
      <c r="A5" s="121"/>
      <c r="B5" s="121"/>
      <c r="C5" s="122"/>
      <c r="D5" s="122"/>
      <c r="E5" s="122"/>
      <c r="F5" s="123" t="s">
        <v>8</v>
      </c>
      <c r="H5" s="117"/>
      <c r="I5" s="117"/>
      <c r="J5" s="117"/>
      <c r="K5" s="117"/>
      <c r="L5" s="117"/>
    </row>
    <row r="6" spans="1:12" s="33" customFormat="1" ht="23.25">
      <c r="A6" s="122"/>
      <c r="B6" s="139" t="s">
        <v>10</v>
      </c>
      <c r="C6" s="140"/>
      <c r="D6" s="140"/>
      <c r="E6" s="140"/>
      <c r="F6" s="140"/>
      <c r="H6" s="117"/>
      <c r="I6" s="117"/>
      <c r="J6" s="117"/>
      <c r="K6" s="117"/>
      <c r="L6" s="117"/>
    </row>
    <row r="7" spans="1:12" s="33" customFormat="1" ht="23.25">
      <c r="A7" s="126">
        <v>1</v>
      </c>
      <c r="B7" s="222" t="s">
        <v>221</v>
      </c>
      <c r="C7" s="141"/>
      <c r="D7" s="127"/>
      <c r="E7" s="127"/>
      <c r="F7" s="128">
        <f>C7+D7+E7</f>
        <v>0</v>
      </c>
      <c r="H7" s="117">
        <v>45000</v>
      </c>
      <c r="I7" s="117">
        <f>F7</f>
        <v>0</v>
      </c>
      <c r="J7" s="117">
        <f>H7-I7</f>
        <v>45000</v>
      </c>
      <c r="K7" s="117"/>
      <c r="L7" s="117"/>
    </row>
    <row r="8" spans="1:12" s="33" customFormat="1" ht="23.25">
      <c r="A8" s="126">
        <v>2</v>
      </c>
      <c r="B8" s="223" t="s">
        <v>222</v>
      </c>
      <c r="C8" s="141"/>
      <c r="D8" s="127"/>
      <c r="E8" s="127"/>
      <c r="F8" s="128">
        <f>C8+D8+E8</f>
        <v>0</v>
      </c>
      <c r="H8" s="117">
        <v>20000</v>
      </c>
      <c r="I8" s="117">
        <f aca="true" t="shared" si="0" ref="I8:I17">F8</f>
        <v>0</v>
      </c>
      <c r="J8" s="117">
        <f aca="true" t="shared" si="1" ref="J8:J17">H8-I8</f>
        <v>20000</v>
      </c>
      <c r="K8" s="117"/>
      <c r="L8" s="117"/>
    </row>
    <row r="9" spans="1:12" s="33" customFormat="1" ht="23.25">
      <c r="A9" s="126">
        <v>3</v>
      </c>
      <c r="B9" s="223" t="s">
        <v>223</v>
      </c>
      <c r="C9" s="141"/>
      <c r="D9" s="127"/>
      <c r="E9" s="127"/>
      <c r="F9" s="128">
        <f>C9+D9+E9</f>
        <v>0</v>
      </c>
      <c r="H9" s="117">
        <v>20000</v>
      </c>
      <c r="I9" s="117">
        <f t="shared" si="0"/>
        <v>0</v>
      </c>
      <c r="J9" s="117">
        <f t="shared" si="1"/>
        <v>20000</v>
      </c>
      <c r="K9" s="117"/>
      <c r="L9" s="117"/>
    </row>
    <row r="10" spans="1:12" s="33" customFormat="1" ht="23.25">
      <c r="A10" s="221">
        <v>4</v>
      </c>
      <c r="B10" s="224" t="s">
        <v>224</v>
      </c>
      <c r="C10" s="185"/>
      <c r="D10" s="186"/>
      <c r="E10" s="186"/>
      <c r="F10" s="187">
        <f>C10+D10+E10</f>
        <v>0</v>
      </c>
      <c r="H10" s="117">
        <v>100000</v>
      </c>
      <c r="I10" s="117">
        <f t="shared" si="0"/>
        <v>0</v>
      </c>
      <c r="J10" s="117">
        <f t="shared" si="1"/>
        <v>100000</v>
      </c>
      <c r="K10" s="117"/>
      <c r="L10" s="117"/>
    </row>
    <row r="11" spans="1:12" s="33" customFormat="1" ht="23.25">
      <c r="A11" s="221"/>
      <c r="B11" s="225" t="s">
        <v>128</v>
      </c>
      <c r="C11" s="189"/>
      <c r="D11" s="190"/>
      <c r="E11" s="190"/>
      <c r="F11" s="191"/>
      <c r="H11" s="117"/>
      <c r="I11" s="117">
        <f t="shared" si="0"/>
        <v>0</v>
      </c>
      <c r="J11" s="117">
        <f t="shared" si="1"/>
        <v>0</v>
      </c>
      <c r="K11" s="117"/>
      <c r="L11" s="117"/>
    </row>
    <row r="12" spans="1:12" s="33" customFormat="1" ht="23.25">
      <c r="A12" s="221">
        <v>5</v>
      </c>
      <c r="B12" s="226" t="s">
        <v>225</v>
      </c>
      <c r="C12" s="189"/>
      <c r="D12" s="190">
        <v>50000</v>
      </c>
      <c r="E12" s="190"/>
      <c r="F12" s="191">
        <f aca="true" t="shared" si="2" ref="F12:F18">C12+D12+E12</f>
        <v>50000</v>
      </c>
      <c r="H12" s="117">
        <v>50000</v>
      </c>
      <c r="I12" s="117">
        <f t="shared" si="0"/>
        <v>50000</v>
      </c>
      <c r="J12" s="117">
        <f t="shared" si="1"/>
        <v>0</v>
      </c>
      <c r="K12" s="117"/>
      <c r="L12" s="117"/>
    </row>
    <row r="13" spans="1:12" s="33" customFormat="1" ht="23.25">
      <c r="A13" s="221">
        <v>6</v>
      </c>
      <c r="B13" s="226" t="s">
        <v>226</v>
      </c>
      <c r="C13" s="189"/>
      <c r="D13" s="190"/>
      <c r="E13" s="190"/>
      <c r="F13" s="191">
        <f t="shared" si="2"/>
        <v>0</v>
      </c>
      <c r="H13" s="117">
        <v>30000</v>
      </c>
      <c r="I13" s="117">
        <f t="shared" si="0"/>
        <v>0</v>
      </c>
      <c r="J13" s="117">
        <f t="shared" si="1"/>
        <v>30000</v>
      </c>
      <c r="K13" s="117"/>
      <c r="L13" s="117"/>
    </row>
    <row r="14" spans="1:12" s="33" customFormat="1" ht="23.25">
      <c r="A14" s="221">
        <v>7</v>
      </c>
      <c r="B14" s="226" t="s">
        <v>227</v>
      </c>
      <c r="C14" s="189"/>
      <c r="D14" s="190"/>
      <c r="E14" s="190"/>
      <c r="F14" s="191">
        <f t="shared" si="2"/>
        <v>0</v>
      </c>
      <c r="H14" s="117">
        <v>50000</v>
      </c>
      <c r="I14" s="117">
        <f t="shared" si="0"/>
        <v>0</v>
      </c>
      <c r="J14" s="117">
        <f t="shared" si="1"/>
        <v>50000</v>
      </c>
      <c r="K14" s="117"/>
      <c r="L14" s="117"/>
    </row>
    <row r="15" spans="1:12" s="33" customFormat="1" ht="23.25">
      <c r="A15" s="221"/>
      <c r="B15" s="226" t="s">
        <v>129</v>
      </c>
      <c r="C15" s="189"/>
      <c r="D15" s="190"/>
      <c r="E15" s="190"/>
      <c r="F15" s="191">
        <f t="shared" si="2"/>
        <v>0</v>
      </c>
      <c r="H15" s="117"/>
      <c r="I15" s="117">
        <f t="shared" si="0"/>
        <v>0</v>
      </c>
      <c r="J15" s="117">
        <f t="shared" si="1"/>
        <v>0</v>
      </c>
      <c r="K15" s="117"/>
      <c r="L15" s="117"/>
    </row>
    <row r="16" spans="1:12" s="33" customFormat="1" ht="23.25">
      <c r="A16" s="221">
        <v>8</v>
      </c>
      <c r="B16" s="226" t="s">
        <v>228</v>
      </c>
      <c r="C16" s="189"/>
      <c r="D16" s="190"/>
      <c r="E16" s="190"/>
      <c r="F16" s="191">
        <f t="shared" si="2"/>
        <v>0</v>
      </c>
      <c r="H16" s="117">
        <v>30000</v>
      </c>
      <c r="I16" s="117">
        <f t="shared" si="0"/>
        <v>0</v>
      </c>
      <c r="J16" s="117">
        <f t="shared" si="1"/>
        <v>30000</v>
      </c>
      <c r="K16" s="117"/>
      <c r="L16" s="117"/>
    </row>
    <row r="17" spans="1:12" s="33" customFormat="1" ht="23.25">
      <c r="A17" s="221">
        <v>9</v>
      </c>
      <c r="B17" s="226" t="s">
        <v>229</v>
      </c>
      <c r="C17" s="192"/>
      <c r="D17" s="190"/>
      <c r="E17" s="190"/>
      <c r="F17" s="191">
        <f t="shared" si="2"/>
        <v>0</v>
      </c>
      <c r="H17" s="117">
        <v>100000</v>
      </c>
      <c r="I17" s="117">
        <f t="shared" si="0"/>
        <v>0</v>
      </c>
      <c r="J17" s="117">
        <f t="shared" si="1"/>
        <v>100000</v>
      </c>
      <c r="K17" s="117"/>
      <c r="L17" s="117"/>
    </row>
    <row r="18" spans="1:12" s="33" customFormat="1" ht="23.25">
      <c r="A18" s="221"/>
      <c r="B18" s="227" t="s">
        <v>130</v>
      </c>
      <c r="C18" s="192"/>
      <c r="D18" s="190"/>
      <c r="E18" s="190"/>
      <c r="F18" s="191">
        <f t="shared" si="2"/>
        <v>0</v>
      </c>
      <c r="H18" s="117"/>
      <c r="I18" s="117"/>
      <c r="J18" s="117"/>
      <c r="K18" s="117"/>
      <c r="L18" s="117"/>
    </row>
    <row r="19" spans="1:12" s="33" customFormat="1" ht="23.25">
      <c r="A19" s="126"/>
      <c r="B19" s="183"/>
      <c r="C19" s="142"/>
      <c r="D19" s="127"/>
      <c r="E19" s="127"/>
      <c r="F19" s="128"/>
      <c r="H19" s="117"/>
      <c r="I19" s="117"/>
      <c r="J19" s="117"/>
      <c r="K19" s="117"/>
      <c r="L19" s="117"/>
    </row>
    <row r="20" spans="1:12" s="33" customFormat="1" ht="24" thickBot="1">
      <c r="A20" s="132"/>
      <c r="B20" s="125"/>
      <c r="C20" s="142"/>
      <c r="D20" s="127"/>
      <c r="E20" s="127"/>
      <c r="F20" s="128">
        <f>SUM(C20:E20)</f>
        <v>0</v>
      </c>
      <c r="H20" s="117"/>
      <c r="I20" s="117"/>
      <c r="J20" s="117"/>
      <c r="K20" s="117"/>
      <c r="L20" s="117"/>
    </row>
    <row r="21" spans="1:12" s="33" customFormat="1" ht="24.75" thickBot="1" thickTop="1">
      <c r="A21" s="136"/>
      <c r="B21" s="137" t="s">
        <v>5</v>
      </c>
      <c r="C21" s="143">
        <f>SUM(C7:C20)</f>
        <v>0</v>
      </c>
      <c r="D21" s="143">
        <f>SUM(D7:D20)</f>
        <v>50000</v>
      </c>
      <c r="E21" s="143">
        <f>SUM(E7:E20)</f>
        <v>0</v>
      </c>
      <c r="F21" s="138">
        <f>SUM(C21:E21)</f>
        <v>50000</v>
      </c>
      <c r="H21" s="117"/>
      <c r="I21" s="117"/>
      <c r="J21" s="117"/>
      <c r="K21" s="117"/>
      <c r="L21" s="117"/>
    </row>
    <row r="22" ht="22.5" thickTop="1"/>
    <row r="34" spans="1:12" s="33" customFormat="1" ht="33" customHeight="1">
      <c r="A34" s="266" t="s">
        <v>33</v>
      </c>
      <c r="B34" s="266"/>
      <c r="C34" s="266"/>
      <c r="D34" s="266"/>
      <c r="E34" s="266"/>
      <c r="F34" s="266"/>
      <c r="H34" s="117"/>
      <c r="I34" s="117"/>
      <c r="J34" s="117"/>
      <c r="K34" s="117"/>
      <c r="L34" s="117"/>
    </row>
    <row r="35" spans="1:12" s="33" customFormat="1" ht="23.25">
      <c r="A35" s="268" t="s">
        <v>230</v>
      </c>
      <c r="B35" s="268"/>
      <c r="C35" s="268"/>
      <c r="D35" s="268"/>
      <c r="E35" s="268"/>
      <c r="F35" s="268"/>
      <c r="H35" s="117"/>
      <c r="I35" s="117"/>
      <c r="J35" s="117"/>
      <c r="K35" s="117"/>
      <c r="L35" s="117"/>
    </row>
    <row r="36" spans="1:12" s="33" customFormat="1" ht="23.25">
      <c r="A36" s="279" t="s">
        <v>285</v>
      </c>
      <c r="B36" s="279"/>
      <c r="C36" s="279"/>
      <c r="D36" s="279"/>
      <c r="E36" s="279"/>
      <c r="F36" s="279"/>
      <c r="H36" s="117"/>
      <c r="I36" s="117"/>
      <c r="J36" s="117"/>
      <c r="K36" s="117"/>
      <c r="L36" s="117"/>
    </row>
    <row r="37" spans="1:12" s="33" customFormat="1" ht="23.25">
      <c r="A37" s="118" t="s">
        <v>0</v>
      </c>
      <c r="B37" s="118" t="s">
        <v>1</v>
      </c>
      <c r="C37" s="119" t="s">
        <v>23</v>
      </c>
      <c r="D37" s="119" t="s">
        <v>24</v>
      </c>
      <c r="E37" s="119" t="s">
        <v>25</v>
      </c>
      <c r="F37" s="120" t="s">
        <v>5</v>
      </c>
      <c r="H37" s="117"/>
      <c r="I37" s="117"/>
      <c r="J37" s="117"/>
      <c r="K37" s="117"/>
      <c r="L37" s="117"/>
    </row>
    <row r="38" spans="1:12" s="33" customFormat="1" ht="23.25">
      <c r="A38" s="121"/>
      <c r="B38" s="121"/>
      <c r="C38" s="122"/>
      <c r="D38" s="122"/>
      <c r="E38" s="122"/>
      <c r="F38" s="123" t="s">
        <v>8</v>
      </c>
      <c r="H38" s="117"/>
      <c r="I38" s="117"/>
      <c r="J38" s="117"/>
      <c r="K38" s="117"/>
      <c r="L38" s="117"/>
    </row>
    <row r="39" spans="1:12" s="33" customFormat="1" ht="23.25">
      <c r="A39" s="122"/>
      <c r="B39" s="139" t="s">
        <v>10</v>
      </c>
      <c r="C39" s="140"/>
      <c r="D39" s="140"/>
      <c r="E39" s="140"/>
      <c r="F39" s="140"/>
      <c r="H39" s="117"/>
      <c r="I39" s="117"/>
      <c r="J39" s="117"/>
      <c r="K39" s="117"/>
      <c r="L39" s="117"/>
    </row>
    <row r="40" spans="1:12" s="33" customFormat="1" ht="23.25">
      <c r="A40" s="126">
        <v>1</v>
      </c>
      <c r="B40" s="222" t="s">
        <v>221</v>
      </c>
      <c r="C40" s="141"/>
      <c r="D40" s="127"/>
      <c r="E40" s="127"/>
      <c r="F40" s="128">
        <f>C40+D40+E40</f>
        <v>0</v>
      </c>
      <c r="H40" s="117">
        <f>J7</f>
        <v>45000</v>
      </c>
      <c r="I40" s="117">
        <f>F40</f>
        <v>0</v>
      </c>
      <c r="J40" s="117">
        <f>H40-I40</f>
        <v>45000</v>
      </c>
      <c r="K40" s="117"/>
      <c r="L40" s="117"/>
    </row>
    <row r="41" spans="1:12" s="33" customFormat="1" ht="23.25">
      <c r="A41" s="126">
        <v>2</v>
      </c>
      <c r="B41" s="223" t="s">
        <v>222</v>
      </c>
      <c r="C41" s="141"/>
      <c r="D41" s="127"/>
      <c r="E41" s="127"/>
      <c r="F41" s="128">
        <f>C41+D41+E41</f>
        <v>0</v>
      </c>
      <c r="H41" s="117">
        <f aca="true" t="shared" si="3" ref="H41:H50">J8</f>
        <v>20000</v>
      </c>
      <c r="I41" s="117">
        <f aca="true" t="shared" si="4" ref="I41:I50">F41</f>
        <v>0</v>
      </c>
      <c r="J41" s="117">
        <f aca="true" t="shared" si="5" ref="J41:J50">H41-I41</f>
        <v>20000</v>
      </c>
      <c r="K41" s="117"/>
      <c r="L41" s="117"/>
    </row>
    <row r="42" spans="1:12" s="33" customFormat="1" ht="23.25">
      <c r="A42" s="126">
        <v>3</v>
      </c>
      <c r="B42" s="223" t="s">
        <v>223</v>
      </c>
      <c r="C42" s="141"/>
      <c r="D42" s="127"/>
      <c r="E42" s="127"/>
      <c r="F42" s="128">
        <f>C42+D42+E42</f>
        <v>0</v>
      </c>
      <c r="H42" s="117">
        <f t="shared" si="3"/>
        <v>20000</v>
      </c>
      <c r="I42" s="117">
        <f t="shared" si="4"/>
        <v>0</v>
      </c>
      <c r="J42" s="117">
        <f t="shared" si="5"/>
        <v>20000</v>
      </c>
      <c r="K42" s="117"/>
      <c r="L42" s="117"/>
    </row>
    <row r="43" spans="1:12" s="33" customFormat="1" ht="23.25">
      <c r="A43" s="221">
        <v>4</v>
      </c>
      <c r="B43" s="224" t="s">
        <v>224</v>
      </c>
      <c r="C43" s="185"/>
      <c r="D43" s="186"/>
      <c r="E43" s="186"/>
      <c r="F43" s="187">
        <f>C43+D43+E43</f>
        <v>0</v>
      </c>
      <c r="H43" s="117">
        <f t="shared" si="3"/>
        <v>100000</v>
      </c>
      <c r="I43" s="117">
        <f t="shared" si="4"/>
        <v>0</v>
      </c>
      <c r="J43" s="117">
        <f t="shared" si="5"/>
        <v>100000</v>
      </c>
      <c r="K43" s="117"/>
      <c r="L43" s="117"/>
    </row>
    <row r="44" spans="1:12" s="33" customFormat="1" ht="23.25">
      <c r="A44" s="221"/>
      <c r="B44" s="225" t="s">
        <v>128</v>
      </c>
      <c r="C44" s="189"/>
      <c r="D44" s="190"/>
      <c r="E44" s="190"/>
      <c r="F44" s="191"/>
      <c r="H44" s="117">
        <f t="shared" si="3"/>
        <v>0</v>
      </c>
      <c r="I44" s="117">
        <f t="shared" si="4"/>
        <v>0</v>
      </c>
      <c r="J44" s="117">
        <f t="shared" si="5"/>
        <v>0</v>
      </c>
      <c r="K44" s="117"/>
      <c r="L44" s="117"/>
    </row>
    <row r="45" spans="1:12" s="33" customFormat="1" ht="23.25">
      <c r="A45" s="221">
        <v>5</v>
      </c>
      <c r="B45" s="226" t="s">
        <v>225</v>
      </c>
      <c r="C45" s="189"/>
      <c r="D45" s="190"/>
      <c r="E45" s="190"/>
      <c r="F45" s="191">
        <f aca="true" t="shared" si="6" ref="F45:F51">C45+D45+E45</f>
        <v>0</v>
      </c>
      <c r="H45" s="117">
        <f t="shared" si="3"/>
        <v>0</v>
      </c>
      <c r="I45" s="117">
        <f t="shared" si="4"/>
        <v>0</v>
      </c>
      <c r="J45" s="117">
        <f t="shared" si="5"/>
        <v>0</v>
      </c>
      <c r="K45" s="117"/>
      <c r="L45" s="117"/>
    </row>
    <row r="46" spans="1:12" s="33" customFormat="1" ht="23.25">
      <c r="A46" s="221">
        <v>6</v>
      </c>
      <c r="B46" s="226" t="s">
        <v>226</v>
      </c>
      <c r="C46" s="189"/>
      <c r="D46" s="190"/>
      <c r="E46" s="190"/>
      <c r="F46" s="191">
        <f t="shared" si="6"/>
        <v>0</v>
      </c>
      <c r="H46" s="117">
        <f t="shared" si="3"/>
        <v>30000</v>
      </c>
      <c r="I46" s="117">
        <f t="shared" si="4"/>
        <v>0</v>
      </c>
      <c r="J46" s="117">
        <f t="shared" si="5"/>
        <v>30000</v>
      </c>
      <c r="K46" s="117"/>
      <c r="L46" s="117"/>
    </row>
    <row r="47" spans="1:12" s="33" customFormat="1" ht="23.25">
      <c r="A47" s="221">
        <v>7</v>
      </c>
      <c r="B47" s="226" t="s">
        <v>227</v>
      </c>
      <c r="C47" s="189"/>
      <c r="D47" s="190"/>
      <c r="E47" s="190"/>
      <c r="F47" s="191">
        <f t="shared" si="6"/>
        <v>0</v>
      </c>
      <c r="H47" s="117">
        <f t="shared" si="3"/>
        <v>50000</v>
      </c>
      <c r="I47" s="117">
        <f t="shared" si="4"/>
        <v>0</v>
      </c>
      <c r="J47" s="117">
        <f t="shared" si="5"/>
        <v>50000</v>
      </c>
      <c r="K47" s="117"/>
      <c r="L47" s="117"/>
    </row>
    <row r="48" spans="1:12" s="33" customFormat="1" ht="23.25">
      <c r="A48" s="221"/>
      <c r="B48" s="226" t="s">
        <v>129</v>
      </c>
      <c r="C48" s="189"/>
      <c r="D48" s="190"/>
      <c r="E48" s="190"/>
      <c r="F48" s="191">
        <f t="shared" si="6"/>
        <v>0</v>
      </c>
      <c r="H48" s="117">
        <f t="shared" si="3"/>
        <v>0</v>
      </c>
      <c r="I48" s="117">
        <f t="shared" si="4"/>
        <v>0</v>
      </c>
      <c r="J48" s="117">
        <f t="shared" si="5"/>
        <v>0</v>
      </c>
      <c r="K48" s="117"/>
      <c r="L48" s="117"/>
    </row>
    <row r="49" spans="1:12" s="33" customFormat="1" ht="23.25">
      <c r="A49" s="221">
        <v>8</v>
      </c>
      <c r="B49" s="226" t="s">
        <v>228</v>
      </c>
      <c r="C49" s="189"/>
      <c r="D49" s="190"/>
      <c r="E49" s="190"/>
      <c r="F49" s="191">
        <f t="shared" si="6"/>
        <v>0</v>
      </c>
      <c r="H49" s="117">
        <f t="shared" si="3"/>
        <v>30000</v>
      </c>
      <c r="I49" s="117">
        <f t="shared" si="4"/>
        <v>0</v>
      </c>
      <c r="J49" s="117">
        <f t="shared" si="5"/>
        <v>30000</v>
      </c>
      <c r="K49" s="117"/>
      <c r="L49" s="117"/>
    </row>
    <row r="50" spans="1:12" s="33" customFormat="1" ht="23.25">
      <c r="A50" s="221">
        <v>9</v>
      </c>
      <c r="B50" s="226" t="s">
        <v>229</v>
      </c>
      <c r="C50" s="192"/>
      <c r="D50" s="190"/>
      <c r="E50" s="190"/>
      <c r="F50" s="191">
        <f t="shared" si="6"/>
        <v>0</v>
      </c>
      <c r="H50" s="117">
        <f t="shared" si="3"/>
        <v>100000</v>
      </c>
      <c r="I50" s="117">
        <f t="shared" si="4"/>
        <v>0</v>
      </c>
      <c r="J50" s="117">
        <f t="shared" si="5"/>
        <v>100000</v>
      </c>
      <c r="K50" s="117"/>
      <c r="L50" s="117"/>
    </row>
    <row r="51" spans="1:12" s="33" customFormat="1" ht="23.25">
      <c r="A51" s="221"/>
      <c r="B51" s="227" t="s">
        <v>130</v>
      </c>
      <c r="C51" s="192"/>
      <c r="D51" s="190"/>
      <c r="E51" s="190"/>
      <c r="F51" s="191">
        <f t="shared" si="6"/>
        <v>0</v>
      </c>
      <c r="H51" s="117"/>
      <c r="I51" s="117"/>
      <c r="J51" s="117"/>
      <c r="K51" s="117"/>
      <c r="L51" s="117"/>
    </row>
    <row r="52" spans="1:12" s="33" customFormat="1" ht="23.25">
      <c r="A52" s="126"/>
      <c r="B52" s="183"/>
      <c r="C52" s="142"/>
      <c r="D52" s="127"/>
      <c r="E52" s="127"/>
      <c r="F52" s="128"/>
      <c r="H52" s="117"/>
      <c r="I52" s="117"/>
      <c r="J52" s="117"/>
      <c r="K52" s="117"/>
      <c r="L52" s="117"/>
    </row>
    <row r="53" spans="1:12" s="33" customFormat="1" ht="24" thickBot="1">
      <c r="A53" s="132"/>
      <c r="B53" s="125"/>
      <c r="C53" s="142"/>
      <c r="D53" s="127"/>
      <c r="E53" s="127"/>
      <c r="F53" s="128">
        <f>SUM(C53:E53)</f>
        <v>0</v>
      </c>
      <c r="H53" s="117"/>
      <c r="I53" s="117"/>
      <c r="J53" s="117"/>
      <c r="K53" s="117"/>
      <c r="L53" s="117"/>
    </row>
    <row r="54" spans="1:12" s="33" customFormat="1" ht="24.75" thickBot="1" thickTop="1">
      <c r="A54" s="136"/>
      <c r="B54" s="137" t="s">
        <v>5</v>
      </c>
      <c r="C54" s="143">
        <f>SUM(C40:C53)</f>
        <v>0</v>
      </c>
      <c r="D54" s="143">
        <f>SUM(D40:D53)</f>
        <v>0</v>
      </c>
      <c r="E54" s="143">
        <f>SUM(E40:E53)</f>
        <v>0</v>
      </c>
      <c r="F54" s="138">
        <f>SUM(C54:E54)</f>
        <v>0</v>
      </c>
      <c r="H54" s="117"/>
      <c r="I54" s="117"/>
      <c r="J54" s="117"/>
      <c r="K54" s="117"/>
      <c r="L54" s="117"/>
    </row>
    <row r="55" ht="22.5" thickTop="1"/>
    <row r="67" spans="1:12" s="33" customFormat="1" ht="33" customHeight="1">
      <c r="A67" s="266" t="s">
        <v>33</v>
      </c>
      <c r="B67" s="266"/>
      <c r="C67" s="266"/>
      <c r="D67" s="266"/>
      <c r="E67" s="266"/>
      <c r="F67" s="266"/>
      <c r="H67" s="117"/>
      <c r="I67" s="117"/>
      <c r="J67" s="117"/>
      <c r="K67" s="117"/>
      <c r="L67" s="117"/>
    </row>
    <row r="68" spans="1:12" s="33" customFormat="1" ht="23.25">
      <c r="A68" s="268" t="s">
        <v>231</v>
      </c>
      <c r="B68" s="268"/>
      <c r="C68" s="268"/>
      <c r="D68" s="268"/>
      <c r="E68" s="268"/>
      <c r="F68" s="268"/>
      <c r="H68" s="117"/>
      <c r="I68" s="117"/>
      <c r="J68" s="117"/>
      <c r="K68" s="117"/>
      <c r="L68" s="117"/>
    </row>
    <row r="69" spans="1:12" s="33" customFormat="1" ht="23.25">
      <c r="A69" s="279" t="s">
        <v>285</v>
      </c>
      <c r="B69" s="279"/>
      <c r="C69" s="279"/>
      <c r="D69" s="279"/>
      <c r="E69" s="279"/>
      <c r="F69" s="279"/>
      <c r="H69" s="117"/>
      <c r="I69" s="117"/>
      <c r="J69" s="117"/>
      <c r="K69" s="117"/>
      <c r="L69" s="117"/>
    </row>
    <row r="70" spans="1:12" s="33" customFormat="1" ht="23.25">
      <c r="A70" s="118" t="s">
        <v>0</v>
      </c>
      <c r="B70" s="118" t="s">
        <v>1</v>
      </c>
      <c r="C70" s="119" t="s">
        <v>26</v>
      </c>
      <c r="D70" s="119" t="s">
        <v>27</v>
      </c>
      <c r="E70" s="119" t="s">
        <v>28</v>
      </c>
      <c r="F70" s="120" t="s">
        <v>5</v>
      </c>
      <c r="H70" s="117"/>
      <c r="I70" s="117"/>
      <c r="J70" s="117"/>
      <c r="K70" s="117"/>
      <c r="L70" s="117"/>
    </row>
    <row r="71" spans="1:12" s="33" customFormat="1" ht="23.25">
      <c r="A71" s="121"/>
      <c r="B71" s="121"/>
      <c r="C71" s="122"/>
      <c r="D71" s="122"/>
      <c r="E71" s="122"/>
      <c r="F71" s="123" t="s">
        <v>8</v>
      </c>
      <c r="H71" s="117"/>
      <c r="I71" s="117"/>
      <c r="J71" s="117"/>
      <c r="K71" s="117"/>
      <c r="L71" s="117"/>
    </row>
    <row r="72" spans="1:12" s="33" customFormat="1" ht="23.25">
      <c r="A72" s="122"/>
      <c r="B72" s="139" t="s">
        <v>10</v>
      </c>
      <c r="C72" s="140"/>
      <c r="D72" s="140"/>
      <c r="E72" s="140"/>
      <c r="F72" s="140"/>
      <c r="H72" s="117"/>
      <c r="I72" s="117"/>
      <c r="J72" s="117"/>
      <c r="K72" s="117"/>
      <c r="L72" s="117"/>
    </row>
    <row r="73" spans="1:12" s="33" customFormat="1" ht="23.25">
      <c r="A73" s="126">
        <v>1</v>
      </c>
      <c r="B73" s="222" t="s">
        <v>221</v>
      </c>
      <c r="C73" s="141"/>
      <c r="D73" s="127"/>
      <c r="E73" s="127"/>
      <c r="F73" s="128">
        <f>C73+D73+E73</f>
        <v>0</v>
      </c>
      <c r="H73" s="117">
        <f>J40</f>
        <v>45000</v>
      </c>
      <c r="I73" s="117">
        <f>F73</f>
        <v>0</v>
      </c>
      <c r="J73" s="117">
        <f>H73-I73</f>
        <v>45000</v>
      </c>
      <c r="K73" s="117"/>
      <c r="L73" s="117"/>
    </row>
    <row r="74" spans="1:12" s="33" customFormat="1" ht="23.25">
      <c r="A74" s="126">
        <v>2</v>
      </c>
      <c r="B74" s="223" t="s">
        <v>222</v>
      </c>
      <c r="C74" s="141"/>
      <c r="D74" s="127"/>
      <c r="E74" s="127"/>
      <c r="F74" s="128">
        <f>C74+D74+E74</f>
        <v>0</v>
      </c>
      <c r="H74" s="117">
        <f aca="true" t="shared" si="7" ref="H74:H83">J41</f>
        <v>20000</v>
      </c>
      <c r="I74" s="117">
        <f aca="true" t="shared" si="8" ref="I74:I83">F74</f>
        <v>0</v>
      </c>
      <c r="J74" s="117">
        <f aca="true" t="shared" si="9" ref="J74:J83">H74-I74</f>
        <v>20000</v>
      </c>
      <c r="K74" s="117"/>
      <c r="L74" s="117"/>
    </row>
    <row r="75" spans="1:12" s="33" customFormat="1" ht="23.25">
      <c r="A75" s="126">
        <v>3</v>
      </c>
      <c r="B75" s="223" t="s">
        <v>223</v>
      </c>
      <c r="C75" s="141"/>
      <c r="D75" s="127"/>
      <c r="E75" s="127"/>
      <c r="F75" s="128">
        <f>C75+D75+E75</f>
        <v>0</v>
      </c>
      <c r="H75" s="117">
        <f t="shared" si="7"/>
        <v>20000</v>
      </c>
      <c r="I75" s="117">
        <f t="shared" si="8"/>
        <v>0</v>
      </c>
      <c r="J75" s="117">
        <f t="shared" si="9"/>
        <v>20000</v>
      </c>
      <c r="K75" s="117"/>
      <c r="L75" s="117"/>
    </row>
    <row r="76" spans="1:12" s="33" customFormat="1" ht="23.25">
      <c r="A76" s="221">
        <v>4</v>
      </c>
      <c r="B76" s="224" t="s">
        <v>224</v>
      </c>
      <c r="C76" s="185"/>
      <c r="D76" s="186"/>
      <c r="E76" s="186"/>
      <c r="F76" s="187">
        <f>C76+D76+E76</f>
        <v>0</v>
      </c>
      <c r="H76" s="117">
        <f t="shared" si="7"/>
        <v>100000</v>
      </c>
      <c r="I76" s="117">
        <f t="shared" si="8"/>
        <v>0</v>
      </c>
      <c r="J76" s="117">
        <f t="shared" si="9"/>
        <v>100000</v>
      </c>
      <c r="K76" s="117"/>
      <c r="L76" s="117"/>
    </row>
    <row r="77" spans="1:12" s="33" customFormat="1" ht="23.25">
      <c r="A77" s="221"/>
      <c r="B77" s="225" t="s">
        <v>128</v>
      </c>
      <c r="C77" s="189"/>
      <c r="D77" s="190"/>
      <c r="E77" s="190"/>
      <c r="F77" s="191"/>
      <c r="H77" s="117">
        <f t="shared" si="7"/>
        <v>0</v>
      </c>
      <c r="I77" s="117">
        <f t="shared" si="8"/>
        <v>0</v>
      </c>
      <c r="J77" s="117">
        <f t="shared" si="9"/>
        <v>0</v>
      </c>
      <c r="K77" s="117"/>
      <c r="L77" s="117"/>
    </row>
    <row r="78" spans="1:12" s="33" customFormat="1" ht="23.25">
      <c r="A78" s="221">
        <v>5</v>
      </c>
      <c r="B78" s="226" t="s">
        <v>225</v>
      </c>
      <c r="C78" s="189"/>
      <c r="D78" s="190"/>
      <c r="E78" s="190"/>
      <c r="F78" s="191">
        <f aca="true" t="shared" si="10" ref="F78:F84">C78+D78+E78</f>
        <v>0</v>
      </c>
      <c r="H78" s="117">
        <f t="shared" si="7"/>
        <v>0</v>
      </c>
      <c r="I78" s="117">
        <f t="shared" si="8"/>
        <v>0</v>
      </c>
      <c r="J78" s="117">
        <f t="shared" si="9"/>
        <v>0</v>
      </c>
      <c r="K78" s="117"/>
      <c r="L78" s="117"/>
    </row>
    <row r="79" spans="1:12" s="33" customFormat="1" ht="23.25">
      <c r="A79" s="221">
        <v>6</v>
      </c>
      <c r="B79" s="226" t="s">
        <v>226</v>
      </c>
      <c r="C79" s="189"/>
      <c r="D79" s="190">
        <v>30000</v>
      </c>
      <c r="E79" s="190"/>
      <c r="F79" s="191">
        <f t="shared" si="10"/>
        <v>30000</v>
      </c>
      <c r="H79" s="117">
        <f t="shared" si="7"/>
        <v>30000</v>
      </c>
      <c r="I79" s="117">
        <f t="shared" si="8"/>
        <v>30000</v>
      </c>
      <c r="J79" s="117">
        <f t="shared" si="9"/>
        <v>0</v>
      </c>
      <c r="K79" s="117"/>
      <c r="L79" s="117"/>
    </row>
    <row r="80" spans="1:12" s="33" customFormat="1" ht="23.25">
      <c r="A80" s="221">
        <v>7</v>
      </c>
      <c r="B80" s="226" t="s">
        <v>227</v>
      </c>
      <c r="C80" s="189"/>
      <c r="D80" s="190">
        <v>50000</v>
      </c>
      <c r="E80" s="190"/>
      <c r="F80" s="191">
        <f t="shared" si="10"/>
        <v>50000</v>
      </c>
      <c r="H80" s="117">
        <f t="shared" si="7"/>
        <v>50000</v>
      </c>
      <c r="I80" s="117">
        <f t="shared" si="8"/>
        <v>50000</v>
      </c>
      <c r="J80" s="117">
        <f t="shared" si="9"/>
        <v>0</v>
      </c>
      <c r="K80" s="117"/>
      <c r="L80" s="117"/>
    </row>
    <row r="81" spans="1:12" s="33" customFormat="1" ht="23.25">
      <c r="A81" s="221"/>
      <c r="B81" s="226" t="s">
        <v>129</v>
      </c>
      <c r="C81" s="189"/>
      <c r="D81" s="190"/>
      <c r="E81" s="190"/>
      <c r="F81" s="191">
        <f t="shared" si="10"/>
        <v>0</v>
      </c>
      <c r="H81" s="117">
        <f t="shared" si="7"/>
        <v>0</v>
      </c>
      <c r="I81" s="117">
        <f t="shared" si="8"/>
        <v>0</v>
      </c>
      <c r="J81" s="117">
        <f t="shared" si="9"/>
        <v>0</v>
      </c>
      <c r="K81" s="117"/>
      <c r="L81" s="117"/>
    </row>
    <row r="82" spans="1:12" s="33" customFormat="1" ht="23.25">
      <c r="A82" s="221">
        <v>8</v>
      </c>
      <c r="B82" s="226" t="s">
        <v>228</v>
      </c>
      <c r="C82" s="189"/>
      <c r="D82" s="190"/>
      <c r="E82" s="190"/>
      <c r="F82" s="191">
        <f t="shared" si="10"/>
        <v>0</v>
      </c>
      <c r="H82" s="117">
        <f t="shared" si="7"/>
        <v>30000</v>
      </c>
      <c r="I82" s="117">
        <f t="shared" si="8"/>
        <v>0</v>
      </c>
      <c r="J82" s="117">
        <f t="shared" si="9"/>
        <v>30000</v>
      </c>
      <c r="K82" s="117"/>
      <c r="L82" s="117"/>
    </row>
    <row r="83" spans="1:12" s="33" customFormat="1" ht="23.25">
      <c r="A83" s="221">
        <v>9</v>
      </c>
      <c r="B83" s="226" t="s">
        <v>229</v>
      </c>
      <c r="C83" s="192">
        <v>100000</v>
      </c>
      <c r="D83" s="190"/>
      <c r="E83" s="190"/>
      <c r="F83" s="191">
        <f t="shared" si="10"/>
        <v>100000</v>
      </c>
      <c r="H83" s="117">
        <f t="shared" si="7"/>
        <v>100000</v>
      </c>
      <c r="I83" s="117">
        <f t="shared" si="8"/>
        <v>100000</v>
      </c>
      <c r="J83" s="117">
        <f t="shared" si="9"/>
        <v>0</v>
      </c>
      <c r="K83" s="117"/>
      <c r="L83" s="117"/>
    </row>
    <row r="84" spans="1:12" s="33" customFormat="1" ht="23.25">
      <c r="A84" s="221"/>
      <c r="B84" s="227" t="s">
        <v>130</v>
      </c>
      <c r="C84" s="192"/>
      <c r="D84" s="190"/>
      <c r="E84" s="190"/>
      <c r="F84" s="191">
        <f t="shared" si="10"/>
        <v>0</v>
      </c>
      <c r="H84" s="117"/>
      <c r="I84" s="117"/>
      <c r="J84" s="117"/>
      <c r="K84" s="117"/>
      <c r="L84" s="117"/>
    </row>
    <row r="85" spans="1:12" s="33" customFormat="1" ht="23.25">
      <c r="A85" s="126"/>
      <c r="B85" s="183"/>
      <c r="C85" s="142"/>
      <c r="D85" s="127"/>
      <c r="E85" s="127"/>
      <c r="F85" s="128"/>
      <c r="H85" s="117"/>
      <c r="I85" s="117"/>
      <c r="J85" s="117"/>
      <c r="K85" s="117"/>
      <c r="L85" s="117"/>
    </row>
    <row r="86" spans="1:12" s="33" customFormat="1" ht="24" thickBot="1">
      <c r="A86" s="132"/>
      <c r="B86" s="125"/>
      <c r="C86" s="142"/>
      <c r="D86" s="127"/>
      <c r="E86" s="127"/>
      <c r="F86" s="128">
        <f>SUM(C86:E86)</f>
        <v>0</v>
      </c>
      <c r="H86" s="117"/>
      <c r="I86" s="117"/>
      <c r="J86" s="117"/>
      <c r="K86" s="117"/>
      <c r="L86" s="117"/>
    </row>
    <row r="87" spans="1:12" s="33" customFormat="1" ht="24.75" thickBot="1" thickTop="1">
      <c r="A87" s="136"/>
      <c r="B87" s="137" t="s">
        <v>5</v>
      </c>
      <c r="C87" s="143">
        <f>SUM(C73:C86)</f>
        <v>100000</v>
      </c>
      <c r="D87" s="143">
        <f>SUM(D73:D86)</f>
        <v>80000</v>
      </c>
      <c r="E87" s="143">
        <f>SUM(E73:E86)</f>
        <v>0</v>
      </c>
      <c r="F87" s="138">
        <f>SUM(C87:E87)</f>
        <v>180000</v>
      </c>
      <c r="H87" s="117"/>
      <c r="I87" s="117"/>
      <c r="J87" s="117"/>
      <c r="K87" s="117"/>
      <c r="L87" s="117"/>
    </row>
    <row r="88" ht="22.5" thickTop="1"/>
    <row r="100" spans="1:12" s="33" customFormat="1" ht="33" customHeight="1">
      <c r="A100" s="266" t="s">
        <v>33</v>
      </c>
      <c r="B100" s="266"/>
      <c r="C100" s="266"/>
      <c r="D100" s="266"/>
      <c r="E100" s="266"/>
      <c r="F100" s="266"/>
      <c r="H100" s="117"/>
      <c r="I100" s="117"/>
      <c r="J100" s="117"/>
      <c r="K100" s="117"/>
      <c r="L100" s="117"/>
    </row>
    <row r="101" spans="1:12" s="33" customFormat="1" ht="23.25">
      <c r="A101" s="268" t="s">
        <v>232</v>
      </c>
      <c r="B101" s="268"/>
      <c r="C101" s="268"/>
      <c r="D101" s="268"/>
      <c r="E101" s="268"/>
      <c r="F101" s="268"/>
      <c r="H101" s="117"/>
      <c r="I101" s="117"/>
      <c r="J101" s="117"/>
      <c r="K101" s="117"/>
      <c r="L101" s="117"/>
    </row>
    <row r="102" spans="1:12" s="33" customFormat="1" ht="23.25">
      <c r="A102" s="279" t="s">
        <v>285</v>
      </c>
      <c r="B102" s="279"/>
      <c r="C102" s="279"/>
      <c r="D102" s="279"/>
      <c r="E102" s="279"/>
      <c r="F102" s="279"/>
      <c r="H102" s="117"/>
      <c r="I102" s="117"/>
      <c r="J102" s="117"/>
      <c r="K102" s="117"/>
      <c r="L102" s="117"/>
    </row>
    <row r="103" spans="1:12" s="33" customFormat="1" ht="23.25">
      <c r="A103" s="118" t="s">
        <v>0</v>
      </c>
      <c r="B103" s="118" t="s">
        <v>1</v>
      </c>
      <c r="C103" s="119" t="s">
        <v>30</v>
      </c>
      <c r="D103" s="119" t="s">
        <v>31</v>
      </c>
      <c r="E103" s="119" t="s">
        <v>32</v>
      </c>
      <c r="F103" s="120" t="s">
        <v>5</v>
      </c>
      <c r="H103" s="117"/>
      <c r="I103" s="117"/>
      <c r="J103" s="117"/>
      <c r="K103" s="117"/>
      <c r="L103" s="117"/>
    </row>
    <row r="104" spans="1:12" s="33" customFormat="1" ht="23.25">
      <c r="A104" s="121"/>
      <c r="B104" s="121"/>
      <c r="C104" s="122"/>
      <c r="D104" s="122"/>
      <c r="E104" s="122"/>
      <c r="F104" s="123" t="s">
        <v>8</v>
      </c>
      <c r="H104" s="117"/>
      <c r="I104" s="117"/>
      <c r="J104" s="117"/>
      <c r="K104" s="117"/>
      <c r="L104" s="117"/>
    </row>
    <row r="105" spans="1:12" s="33" customFormat="1" ht="23.25">
      <c r="A105" s="122"/>
      <c r="B105" s="139" t="s">
        <v>10</v>
      </c>
      <c r="C105" s="140"/>
      <c r="D105" s="140"/>
      <c r="E105" s="140"/>
      <c r="F105" s="140"/>
      <c r="H105" s="117"/>
      <c r="I105" s="117"/>
      <c r="J105" s="117"/>
      <c r="K105" s="117"/>
      <c r="L105" s="117"/>
    </row>
    <row r="106" spans="1:12" s="33" customFormat="1" ht="23.25">
      <c r="A106" s="126">
        <v>1</v>
      </c>
      <c r="B106" s="222" t="s">
        <v>221</v>
      </c>
      <c r="C106" s="141">
        <v>45000</v>
      </c>
      <c r="D106" s="127"/>
      <c r="E106" s="127"/>
      <c r="F106" s="128">
        <f>C106+D106+E106</f>
        <v>45000</v>
      </c>
      <c r="H106" s="117">
        <f>J73</f>
        <v>45000</v>
      </c>
      <c r="I106" s="117">
        <f>F106</f>
        <v>45000</v>
      </c>
      <c r="J106" s="117">
        <f>H106-I106</f>
        <v>0</v>
      </c>
      <c r="K106" s="117"/>
      <c r="L106" s="117"/>
    </row>
    <row r="107" spans="1:12" s="33" customFormat="1" ht="23.25">
      <c r="A107" s="126">
        <v>2</v>
      </c>
      <c r="B107" s="223" t="s">
        <v>222</v>
      </c>
      <c r="C107" s="141">
        <v>20000</v>
      </c>
      <c r="D107" s="127"/>
      <c r="E107" s="127"/>
      <c r="F107" s="128">
        <f>C107+D107+E107</f>
        <v>20000</v>
      </c>
      <c r="H107" s="117">
        <f aca="true" t="shared" si="11" ref="H107:H116">J74</f>
        <v>20000</v>
      </c>
      <c r="I107" s="117">
        <f aca="true" t="shared" si="12" ref="I107:I116">F107</f>
        <v>20000</v>
      </c>
      <c r="J107" s="117">
        <f aca="true" t="shared" si="13" ref="J107:J116">H107-I107</f>
        <v>0</v>
      </c>
      <c r="K107" s="117"/>
      <c r="L107" s="117"/>
    </row>
    <row r="108" spans="1:12" s="33" customFormat="1" ht="23.25">
      <c r="A108" s="126">
        <v>3</v>
      </c>
      <c r="B108" s="223" t="s">
        <v>223</v>
      </c>
      <c r="C108" s="141">
        <v>20000</v>
      </c>
      <c r="D108" s="127"/>
      <c r="E108" s="127"/>
      <c r="F108" s="128">
        <f>C108+D108+E108</f>
        <v>20000</v>
      </c>
      <c r="H108" s="117">
        <f t="shared" si="11"/>
        <v>20000</v>
      </c>
      <c r="I108" s="117">
        <f t="shared" si="12"/>
        <v>20000</v>
      </c>
      <c r="J108" s="117">
        <f t="shared" si="13"/>
        <v>0</v>
      </c>
      <c r="K108" s="117"/>
      <c r="L108" s="117"/>
    </row>
    <row r="109" spans="1:12" s="33" customFormat="1" ht="23.25">
      <c r="A109" s="221">
        <v>4</v>
      </c>
      <c r="B109" s="224" t="s">
        <v>224</v>
      </c>
      <c r="C109" s="185"/>
      <c r="D109" s="186"/>
      <c r="E109" s="186"/>
      <c r="F109" s="187">
        <f>C109+D109+E109</f>
        <v>0</v>
      </c>
      <c r="H109" s="117">
        <f t="shared" si="11"/>
        <v>100000</v>
      </c>
      <c r="I109" s="117">
        <f t="shared" si="12"/>
        <v>0</v>
      </c>
      <c r="J109" s="117">
        <f t="shared" si="13"/>
        <v>100000</v>
      </c>
      <c r="K109" s="117"/>
      <c r="L109" s="117"/>
    </row>
    <row r="110" spans="1:12" s="33" customFormat="1" ht="23.25">
      <c r="A110" s="221"/>
      <c r="B110" s="225" t="s">
        <v>128</v>
      </c>
      <c r="C110" s="189"/>
      <c r="D110" s="190"/>
      <c r="E110" s="190"/>
      <c r="F110" s="191"/>
      <c r="H110" s="117">
        <f t="shared" si="11"/>
        <v>0</v>
      </c>
      <c r="I110" s="117">
        <f t="shared" si="12"/>
        <v>0</v>
      </c>
      <c r="J110" s="117">
        <f t="shared" si="13"/>
        <v>0</v>
      </c>
      <c r="K110" s="117"/>
      <c r="L110" s="117"/>
    </row>
    <row r="111" spans="1:12" s="33" customFormat="1" ht="23.25">
      <c r="A111" s="221">
        <v>5</v>
      </c>
      <c r="B111" s="226" t="s">
        <v>225</v>
      </c>
      <c r="C111" s="189"/>
      <c r="D111" s="190"/>
      <c r="E111" s="190"/>
      <c r="F111" s="191">
        <f aca="true" t="shared" si="14" ref="F111:F117">C111+D111+E111</f>
        <v>0</v>
      </c>
      <c r="H111" s="117">
        <f t="shared" si="11"/>
        <v>0</v>
      </c>
      <c r="I111" s="117">
        <f t="shared" si="12"/>
        <v>0</v>
      </c>
      <c r="J111" s="117">
        <f t="shared" si="13"/>
        <v>0</v>
      </c>
      <c r="K111" s="117"/>
      <c r="L111" s="117"/>
    </row>
    <row r="112" spans="1:12" s="33" customFormat="1" ht="23.25">
      <c r="A112" s="221">
        <v>6</v>
      </c>
      <c r="B112" s="226" t="s">
        <v>226</v>
      </c>
      <c r="C112" s="189"/>
      <c r="D112" s="190"/>
      <c r="E112" s="190"/>
      <c r="F112" s="191">
        <f t="shared" si="14"/>
        <v>0</v>
      </c>
      <c r="H112" s="117">
        <f t="shared" si="11"/>
        <v>0</v>
      </c>
      <c r="I112" s="117">
        <f t="shared" si="12"/>
        <v>0</v>
      </c>
      <c r="J112" s="117">
        <f t="shared" si="13"/>
        <v>0</v>
      </c>
      <c r="K112" s="117"/>
      <c r="L112" s="117"/>
    </row>
    <row r="113" spans="1:12" s="33" customFormat="1" ht="23.25">
      <c r="A113" s="221">
        <v>7</v>
      </c>
      <c r="B113" s="226" t="s">
        <v>227</v>
      </c>
      <c r="C113" s="189"/>
      <c r="D113" s="190"/>
      <c r="E113" s="190"/>
      <c r="F113" s="191">
        <f t="shared" si="14"/>
        <v>0</v>
      </c>
      <c r="H113" s="117">
        <f t="shared" si="11"/>
        <v>0</v>
      </c>
      <c r="I113" s="117">
        <f t="shared" si="12"/>
        <v>0</v>
      </c>
      <c r="J113" s="117">
        <f t="shared" si="13"/>
        <v>0</v>
      </c>
      <c r="K113" s="117"/>
      <c r="L113" s="117"/>
    </row>
    <row r="114" spans="1:12" s="33" customFormat="1" ht="23.25">
      <c r="A114" s="221"/>
      <c r="B114" s="226" t="s">
        <v>129</v>
      </c>
      <c r="C114" s="189"/>
      <c r="D114" s="190"/>
      <c r="E114" s="190"/>
      <c r="F114" s="191">
        <f t="shared" si="14"/>
        <v>0</v>
      </c>
      <c r="H114" s="117">
        <f t="shared" si="11"/>
        <v>0</v>
      </c>
      <c r="I114" s="117">
        <f t="shared" si="12"/>
        <v>0</v>
      </c>
      <c r="J114" s="117">
        <f t="shared" si="13"/>
        <v>0</v>
      </c>
      <c r="K114" s="117"/>
      <c r="L114" s="117"/>
    </row>
    <row r="115" spans="1:12" s="33" customFormat="1" ht="23.25">
      <c r="A115" s="221">
        <v>8</v>
      </c>
      <c r="B115" s="226" t="s">
        <v>228</v>
      </c>
      <c r="C115" s="189">
        <v>30000</v>
      </c>
      <c r="D115" s="190"/>
      <c r="E115" s="190"/>
      <c r="F115" s="191">
        <f t="shared" si="14"/>
        <v>30000</v>
      </c>
      <c r="H115" s="117">
        <f t="shared" si="11"/>
        <v>30000</v>
      </c>
      <c r="I115" s="117">
        <f t="shared" si="12"/>
        <v>30000</v>
      </c>
      <c r="J115" s="117">
        <f t="shared" si="13"/>
        <v>0</v>
      </c>
      <c r="K115" s="117"/>
      <c r="L115" s="117"/>
    </row>
    <row r="116" spans="1:12" s="33" customFormat="1" ht="23.25">
      <c r="A116" s="221">
        <v>9</v>
      </c>
      <c r="B116" s="226" t="s">
        <v>229</v>
      </c>
      <c r="C116" s="192"/>
      <c r="D116" s="190"/>
      <c r="E116" s="190"/>
      <c r="F116" s="191">
        <f t="shared" si="14"/>
        <v>0</v>
      </c>
      <c r="H116" s="117">
        <f t="shared" si="11"/>
        <v>0</v>
      </c>
      <c r="I116" s="117">
        <f t="shared" si="12"/>
        <v>0</v>
      </c>
      <c r="J116" s="117">
        <f t="shared" si="13"/>
        <v>0</v>
      </c>
      <c r="K116" s="117"/>
      <c r="L116" s="117"/>
    </row>
    <row r="117" spans="1:12" s="33" customFormat="1" ht="23.25">
      <c r="A117" s="221"/>
      <c r="B117" s="227" t="s">
        <v>130</v>
      </c>
      <c r="C117" s="192"/>
      <c r="D117" s="190"/>
      <c r="E117" s="190"/>
      <c r="F117" s="191">
        <f t="shared" si="14"/>
        <v>0</v>
      </c>
      <c r="H117" s="117"/>
      <c r="I117" s="117"/>
      <c r="J117" s="117"/>
      <c r="K117" s="117"/>
      <c r="L117" s="117"/>
    </row>
    <row r="118" spans="1:12" s="33" customFormat="1" ht="23.25">
      <c r="A118" s="126"/>
      <c r="B118" s="183"/>
      <c r="C118" s="142"/>
      <c r="D118" s="127"/>
      <c r="E118" s="127"/>
      <c r="F118" s="128"/>
      <c r="H118" s="117"/>
      <c r="I118" s="117"/>
      <c r="J118" s="117"/>
      <c r="K118" s="117"/>
      <c r="L118" s="117"/>
    </row>
    <row r="119" spans="1:12" s="33" customFormat="1" ht="24" thickBot="1">
      <c r="A119" s="132"/>
      <c r="B119" s="125"/>
      <c r="C119" s="142"/>
      <c r="D119" s="127"/>
      <c r="E119" s="127"/>
      <c r="F119" s="128">
        <f>SUM(C119:E119)</f>
        <v>0</v>
      </c>
      <c r="H119" s="117"/>
      <c r="I119" s="117"/>
      <c r="J119" s="117"/>
      <c r="K119" s="117"/>
      <c r="L119" s="117"/>
    </row>
    <row r="120" spans="1:12" s="33" customFormat="1" ht="24.75" thickBot="1" thickTop="1">
      <c r="A120" s="136"/>
      <c r="B120" s="137" t="s">
        <v>5</v>
      </c>
      <c r="C120" s="143">
        <f>SUM(C106:C119)</f>
        <v>115000</v>
      </c>
      <c r="D120" s="143">
        <f>SUM(D106:D119)</f>
        <v>0</v>
      </c>
      <c r="E120" s="143">
        <f>SUM(E106:E119)</f>
        <v>0</v>
      </c>
      <c r="F120" s="138">
        <f>SUM(C120:E120)</f>
        <v>115000</v>
      </c>
      <c r="H120" s="117"/>
      <c r="I120" s="117"/>
      <c r="J120" s="117"/>
      <c r="K120" s="117"/>
      <c r="L120" s="117"/>
    </row>
    <row r="121" ht="22.5" thickTop="1"/>
  </sheetData>
  <sheetProtection/>
  <mergeCells count="12">
    <mergeCell ref="A67:F67"/>
    <mergeCell ref="A68:F68"/>
    <mergeCell ref="A69:F69"/>
    <mergeCell ref="A100:F100"/>
    <mergeCell ref="A101:F101"/>
    <mergeCell ref="A102:F102"/>
    <mergeCell ref="A1:F1"/>
    <mergeCell ref="A2:F2"/>
    <mergeCell ref="A3:F3"/>
    <mergeCell ref="A34:F34"/>
    <mergeCell ref="A35:F35"/>
    <mergeCell ref="A36:F3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1"/>
  <sheetViews>
    <sheetView zoomScaleSheetLayoutView="100" zoomScalePageLayoutView="0" workbookViewId="0" topLeftCell="A1">
      <selection activeCell="H97" sqref="H97"/>
    </sheetView>
  </sheetViews>
  <sheetFormatPr defaultColWidth="9.140625" defaultRowHeight="21.75"/>
  <cols>
    <col min="1" max="1" width="9.140625" style="194" customWidth="1"/>
    <col min="2" max="2" width="37.140625" style="194" customWidth="1"/>
    <col min="3" max="3" width="12.8515625" style="194" customWidth="1"/>
    <col min="4" max="6" width="12.7109375" style="194" customWidth="1"/>
    <col min="7" max="7" width="15.28125" style="194" customWidth="1"/>
    <col min="8" max="8" width="26.00390625" style="245" bestFit="1" customWidth="1"/>
    <col min="9" max="9" width="12.8515625" style="194" bestFit="1" customWidth="1"/>
    <col min="10" max="16384" width="9.140625" style="194" customWidth="1"/>
  </cols>
  <sheetData>
    <row r="1" spans="1:8" s="177" customFormat="1" ht="24">
      <c r="A1" s="280" t="s">
        <v>57</v>
      </c>
      <c r="B1" s="280"/>
      <c r="C1" s="280"/>
      <c r="D1" s="280"/>
      <c r="E1" s="280"/>
      <c r="F1" s="280"/>
      <c r="H1" s="246"/>
    </row>
    <row r="2" spans="1:8" s="177" customFormat="1" ht="24">
      <c r="A2" s="280" t="s">
        <v>53</v>
      </c>
      <c r="B2" s="280"/>
      <c r="C2" s="280"/>
      <c r="D2" s="280"/>
      <c r="E2" s="280"/>
      <c r="F2" s="280"/>
      <c r="H2" s="246"/>
    </row>
    <row r="3" spans="1:8" s="177" customFormat="1" ht="24">
      <c r="A3" s="280" t="s">
        <v>259</v>
      </c>
      <c r="B3" s="280"/>
      <c r="C3" s="280"/>
      <c r="D3" s="280"/>
      <c r="E3" s="280"/>
      <c r="F3" s="280"/>
      <c r="H3" s="246"/>
    </row>
    <row r="4" spans="1:8" s="177" customFormat="1" ht="24">
      <c r="A4" s="280" t="s">
        <v>260</v>
      </c>
      <c r="B4" s="280"/>
      <c r="C4" s="280"/>
      <c r="D4" s="280"/>
      <c r="E4" s="280"/>
      <c r="F4" s="280"/>
      <c r="H4" s="246"/>
    </row>
    <row r="5" spans="1:8" s="177" customFormat="1" ht="24">
      <c r="A5" s="280" t="s">
        <v>49</v>
      </c>
      <c r="B5" s="280"/>
      <c r="C5" s="280"/>
      <c r="D5" s="280"/>
      <c r="E5" s="280"/>
      <c r="F5" s="280"/>
      <c r="H5" s="246"/>
    </row>
    <row r="6" spans="1:8" s="177" customFormat="1" ht="23.25">
      <c r="A6" s="194"/>
      <c r="B6" s="194"/>
      <c r="C6" s="194"/>
      <c r="D6" s="194"/>
      <c r="E6" s="194"/>
      <c r="F6" s="194"/>
      <c r="H6" s="246"/>
    </row>
    <row r="7" spans="1:8" s="177" customFormat="1" ht="23.25">
      <c r="A7" s="118" t="s">
        <v>0</v>
      </c>
      <c r="B7" s="119" t="s">
        <v>1</v>
      </c>
      <c r="C7" s="281" t="s">
        <v>17</v>
      </c>
      <c r="D7" s="281"/>
      <c r="E7" s="281"/>
      <c r="F7" s="281"/>
      <c r="H7" s="246"/>
    </row>
    <row r="8" spans="1:8" s="177" customFormat="1" ht="23.25">
      <c r="A8" s="122"/>
      <c r="B8" s="122"/>
      <c r="C8" s="126" t="s">
        <v>5</v>
      </c>
      <c r="D8" s="126" t="s">
        <v>14</v>
      </c>
      <c r="E8" s="126" t="s">
        <v>15</v>
      </c>
      <c r="F8" s="126" t="s">
        <v>16</v>
      </c>
      <c r="H8" s="246"/>
    </row>
    <row r="9" spans="1:8" s="177" customFormat="1" ht="23.25">
      <c r="A9" s="242">
        <v>1</v>
      </c>
      <c r="B9" s="243" t="s">
        <v>283</v>
      </c>
      <c r="C9" s="252">
        <f>D9+E9+F9</f>
        <v>31800</v>
      </c>
      <c r="D9" s="253">
        <f>งบกลาง!C7</f>
        <v>10600</v>
      </c>
      <c r="E9" s="253">
        <f>งบกลาง!D7</f>
        <v>10600</v>
      </c>
      <c r="F9" s="253">
        <f>งบกลาง!E7</f>
        <v>10600</v>
      </c>
      <c r="H9" s="246"/>
    </row>
    <row r="10" spans="1:8" s="177" customFormat="1" ht="23.25">
      <c r="A10" s="242">
        <v>2</v>
      </c>
      <c r="B10" s="243" t="s">
        <v>272</v>
      </c>
      <c r="C10" s="252">
        <f aca="true" t="shared" si="0" ref="C10:C19">D10+E10+F10</f>
        <v>399700</v>
      </c>
      <c r="D10" s="253">
        <f>งบกลาง!C8</f>
        <v>0</v>
      </c>
      <c r="E10" s="253">
        <f>งบกลาง!D8</f>
        <v>0</v>
      </c>
      <c r="F10" s="253">
        <f>งบกลาง!E8</f>
        <v>399700</v>
      </c>
      <c r="H10" s="246"/>
    </row>
    <row r="11" spans="1:8" s="177" customFormat="1" ht="23.25">
      <c r="A11" s="242">
        <v>3</v>
      </c>
      <c r="B11" s="243" t="s">
        <v>273</v>
      </c>
      <c r="C11" s="252">
        <f t="shared" si="0"/>
        <v>0</v>
      </c>
      <c r="D11" s="253">
        <f>งบกลาง!C9</f>
        <v>0</v>
      </c>
      <c r="E11" s="253">
        <f>งบกลาง!D9</f>
        <v>0</v>
      </c>
      <c r="F11" s="253">
        <f>งบกลาง!E9</f>
        <v>0</v>
      </c>
      <c r="H11" s="246"/>
    </row>
    <row r="12" spans="1:8" s="177" customFormat="1" ht="23.25">
      <c r="A12" s="242">
        <v>4</v>
      </c>
      <c r="B12" s="243" t="s">
        <v>274</v>
      </c>
      <c r="C12" s="252">
        <f t="shared" si="0"/>
        <v>0</v>
      </c>
      <c r="D12" s="253">
        <f>งบกลาง!C10</f>
        <v>0</v>
      </c>
      <c r="E12" s="253">
        <f>งบกลาง!D10</f>
        <v>0</v>
      </c>
      <c r="F12" s="253">
        <f>งบกลาง!E10</f>
        <v>0</v>
      </c>
      <c r="H12" s="246"/>
    </row>
    <row r="13" spans="1:8" s="177" customFormat="1" ht="23.25">
      <c r="A13" s="242">
        <v>5</v>
      </c>
      <c r="B13" s="243" t="s">
        <v>275</v>
      </c>
      <c r="C13" s="252">
        <f t="shared" si="0"/>
        <v>3059100</v>
      </c>
      <c r="D13" s="253">
        <f>งบกลาง!C11</f>
        <v>1019700</v>
      </c>
      <c r="E13" s="253">
        <f>งบกลาง!D11</f>
        <v>1019700</v>
      </c>
      <c r="F13" s="253">
        <f>งบกลาง!E11</f>
        <v>1019700</v>
      </c>
      <c r="H13" s="246"/>
    </row>
    <row r="14" spans="1:8" s="177" customFormat="1" ht="23.25">
      <c r="A14" s="242">
        <v>6</v>
      </c>
      <c r="B14" s="243" t="s">
        <v>276</v>
      </c>
      <c r="C14" s="252">
        <f t="shared" si="0"/>
        <v>684000</v>
      </c>
      <c r="D14" s="253">
        <f>งบกลาง!C12</f>
        <v>228000</v>
      </c>
      <c r="E14" s="253">
        <f>งบกลาง!D12</f>
        <v>228000</v>
      </c>
      <c r="F14" s="253">
        <f>งบกลาง!E12</f>
        <v>228000</v>
      </c>
      <c r="H14" s="246"/>
    </row>
    <row r="15" spans="1:8" s="177" customFormat="1" ht="23.25">
      <c r="A15" s="242">
        <v>7</v>
      </c>
      <c r="B15" s="243" t="s">
        <v>277</v>
      </c>
      <c r="C15" s="252">
        <f t="shared" si="0"/>
        <v>97500</v>
      </c>
      <c r="D15" s="253">
        <f>งบกลาง!C13</f>
        <v>32500</v>
      </c>
      <c r="E15" s="253">
        <f>งบกลาง!D13</f>
        <v>32500</v>
      </c>
      <c r="F15" s="253">
        <f>งบกลาง!E13</f>
        <v>32500</v>
      </c>
      <c r="H15" s="246"/>
    </row>
    <row r="16" spans="1:8" s="177" customFormat="1" ht="23.25">
      <c r="A16" s="242">
        <v>8</v>
      </c>
      <c r="B16" s="243" t="s">
        <v>278</v>
      </c>
      <c r="C16" s="252">
        <f t="shared" si="0"/>
        <v>50000</v>
      </c>
      <c r="D16" s="253">
        <f>งบกลาง!C14</f>
        <v>0</v>
      </c>
      <c r="E16" s="253">
        <f>งบกลาง!D14</f>
        <v>0</v>
      </c>
      <c r="F16" s="253">
        <f>งบกลาง!E14</f>
        <v>50000</v>
      </c>
      <c r="H16" s="246"/>
    </row>
    <row r="17" spans="1:8" s="177" customFormat="1" ht="23.25">
      <c r="A17" s="242">
        <v>10</v>
      </c>
      <c r="B17" s="243" t="s">
        <v>279</v>
      </c>
      <c r="C17" s="252">
        <f t="shared" si="0"/>
        <v>0</v>
      </c>
      <c r="D17" s="253">
        <f>งบกลาง!C15</f>
        <v>0</v>
      </c>
      <c r="E17" s="253">
        <f>งบกลาง!D15</f>
        <v>0</v>
      </c>
      <c r="F17" s="253">
        <f>งบกลาง!E15</f>
        <v>0</v>
      </c>
      <c r="H17" s="246"/>
    </row>
    <row r="18" spans="1:8" s="177" customFormat="1" ht="23.25">
      <c r="A18" s="242">
        <v>11</v>
      </c>
      <c r="B18" s="243" t="s">
        <v>280</v>
      </c>
      <c r="C18" s="252">
        <f t="shared" si="0"/>
        <v>0</v>
      </c>
      <c r="D18" s="253">
        <f>งบกลาง!C16</f>
        <v>0</v>
      </c>
      <c r="E18" s="253">
        <f>งบกลาง!D16</f>
        <v>0</v>
      </c>
      <c r="F18" s="253">
        <f>งบกลาง!E16</f>
        <v>0</v>
      </c>
      <c r="H18" s="246"/>
    </row>
    <row r="19" spans="1:8" s="177" customFormat="1" ht="23.25">
      <c r="A19" s="242">
        <v>12</v>
      </c>
      <c r="B19" s="243" t="s">
        <v>281</v>
      </c>
      <c r="C19" s="252">
        <f t="shared" si="0"/>
        <v>0</v>
      </c>
      <c r="D19" s="253">
        <f>งบกลาง!C17</f>
        <v>0</v>
      </c>
      <c r="E19" s="253">
        <f>งบกลาง!D17</f>
        <v>0</v>
      </c>
      <c r="F19" s="253">
        <f>งบกลาง!E17</f>
        <v>0</v>
      </c>
      <c r="H19" s="246"/>
    </row>
    <row r="20" spans="1:8" s="177" customFormat="1" ht="23.25">
      <c r="A20" s="126"/>
      <c r="B20" s="157"/>
      <c r="C20" s="252"/>
      <c r="D20" s="254"/>
      <c r="E20" s="254"/>
      <c r="F20" s="254"/>
      <c r="H20" s="246"/>
    </row>
    <row r="21" spans="1:8" s="177" customFormat="1" ht="28.5" customHeight="1">
      <c r="A21" s="282" t="s">
        <v>5</v>
      </c>
      <c r="B21" s="283"/>
      <c r="C21" s="255">
        <f>SUM(C9:C20)</f>
        <v>4322100</v>
      </c>
      <c r="D21" s="255">
        <f>SUM(D9:D20)</f>
        <v>1290800</v>
      </c>
      <c r="E21" s="255">
        <f>SUM(E9:E20)</f>
        <v>1290800</v>
      </c>
      <c r="F21" s="255">
        <f>SUM(F9:F20)</f>
        <v>1740500</v>
      </c>
      <c r="G21" s="247">
        <f>SUM(D21:F21)</f>
        <v>4322100</v>
      </c>
      <c r="H21" s="246"/>
    </row>
    <row r="22" spans="1:8" s="177" customFormat="1" ht="23.25">
      <c r="A22" s="248" t="s">
        <v>18</v>
      </c>
      <c r="B22" s="194"/>
      <c r="C22" s="194"/>
      <c r="D22" s="194"/>
      <c r="E22" s="194"/>
      <c r="F22" s="194"/>
      <c r="H22" s="246"/>
    </row>
    <row r="23" spans="1:8" s="177" customFormat="1" ht="23.25">
      <c r="A23" s="194"/>
      <c r="B23" s="194" t="s">
        <v>19</v>
      </c>
      <c r="C23" s="194"/>
      <c r="D23" s="194"/>
      <c r="E23" s="194"/>
      <c r="F23" s="194"/>
      <c r="H23" s="246"/>
    </row>
    <row r="24" spans="1:8" s="177" customFormat="1" ht="23.25">
      <c r="A24" s="194"/>
      <c r="B24" s="194" t="s">
        <v>19</v>
      </c>
      <c r="C24" s="194"/>
      <c r="D24" s="194"/>
      <c r="E24" s="194"/>
      <c r="F24" s="194"/>
      <c r="H24" s="246"/>
    </row>
    <row r="25" spans="1:8" s="177" customFormat="1" ht="23.25">
      <c r="A25" s="194"/>
      <c r="B25" s="194" t="s">
        <v>19</v>
      </c>
      <c r="C25" s="194"/>
      <c r="D25" s="194"/>
      <c r="E25" s="194"/>
      <c r="F25" s="194"/>
      <c r="H25" s="246"/>
    </row>
    <row r="26" spans="1:8" s="177" customFormat="1" ht="23.25">
      <c r="A26" s="194"/>
      <c r="B26" s="194"/>
      <c r="C26" s="194"/>
      <c r="D26" s="194"/>
      <c r="E26" s="194"/>
      <c r="F26" s="194"/>
      <c r="H26" s="246"/>
    </row>
    <row r="27" spans="1:8" s="177" customFormat="1" ht="23.25">
      <c r="A27" s="194"/>
      <c r="B27" s="194"/>
      <c r="C27" s="194"/>
      <c r="D27" s="194"/>
      <c r="E27" s="194"/>
      <c r="F27" s="194"/>
      <c r="H27" s="246"/>
    </row>
    <row r="28" spans="1:8" s="177" customFormat="1" ht="23.25">
      <c r="A28" s="194"/>
      <c r="B28" s="194"/>
      <c r="C28" s="249" t="s">
        <v>82</v>
      </c>
      <c r="D28" s="249"/>
      <c r="E28" s="194"/>
      <c r="F28" s="194"/>
      <c r="H28" s="246"/>
    </row>
    <row r="29" spans="1:8" s="177" customFormat="1" ht="23.25">
      <c r="A29" s="194"/>
      <c r="B29" s="194"/>
      <c r="C29" s="249" t="s">
        <v>81</v>
      </c>
      <c r="D29" s="249"/>
      <c r="E29" s="194"/>
      <c r="F29" s="194"/>
      <c r="H29" s="246"/>
    </row>
    <row r="30" spans="1:8" s="177" customFormat="1" ht="23.25">
      <c r="A30" s="194"/>
      <c r="B30" s="194"/>
      <c r="C30" s="251" t="s">
        <v>80</v>
      </c>
      <c r="D30" s="251"/>
      <c r="E30" s="194"/>
      <c r="F30" s="194"/>
      <c r="H30" s="246"/>
    </row>
    <row r="31" spans="1:8" s="177" customFormat="1" ht="23.25">
      <c r="A31" s="194"/>
      <c r="B31" s="194"/>
      <c r="C31" s="194"/>
      <c r="D31" s="194"/>
      <c r="E31" s="194"/>
      <c r="F31" s="194"/>
      <c r="H31" s="246"/>
    </row>
    <row r="32" spans="1:8" s="177" customFormat="1" ht="24">
      <c r="A32" s="280" t="s">
        <v>57</v>
      </c>
      <c r="B32" s="280"/>
      <c r="C32" s="280"/>
      <c r="D32" s="280"/>
      <c r="E32" s="280"/>
      <c r="F32" s="280"/>
      <c r="H32" s="246"/>
    </row>
    <row r="33" spans="1:8" s="177" customFormat="1" ht="24">
      <c r="A33" s="280" t="s">
        <v>53</v>
      </c>
      <c r="B33" s="280"/>
      <c r="C33" s="280"/>
      <c r="D33" s="280"/>
      <c r="E33" s="280"/>
      <c r="F33" s="280"/>
      <c r="H33" s="246"/>
    </row>
    <row r="34" spans="1:8" s="177" customFormat="1" ht="24">
      <c r="A34" s="280" t="s">
        <v>259</v>
      </c>
      <c r="B34" s="280"/>
      <c r="C34" s="280"/>
      <c r="D34" s="280"/>
      <c r="E34" s="280"/>
      <c r="F34" s="280"/>
      <c r="H34" s="246"/>
    </row>
    <row r="35" spans="1:8" s="177" customFormat="1" ht="24">
      <c r="A35" s="280" t="s">
        <v>264</v>
      </c>
      <c r="B35" s="280"/>
      <c r="C35" s="280"/>
      <c r="D35" s="280"/>
      <c r="E35" s="280"/>
      <c r="F35" s="280"/>
      <c r="H35" s="246"/>
    </row>
    <row r="36" spans="1:8" s="177" customFormat="1" ht="24">
      <c r="A36" s="280" t="s">
        <v>49</v>
      </c>
      <c r="B36" s="280"/>
      <c r="C36" s="280"/>
      <c r="D36" s="280"/>
      <c r="E36" s="280"/>
      <c r="F36" s="280"/>
      <c r="H36" s="246"/>
    </row>
    <row r="37" spans="1:8" s="177" customFormat="1" ht="23.25">
      <c r="A37" s="194"/>
      <c r="B37" s="194"/>
      <c r="C37" s="194"/>
      <c r="D37" s="194"/>
      <c r="E37" s="194"/>
      <c r="F37" s="194"/>
      <c r="H37" s="246"/>
    </row>
    <row r="38" spans="1:8" s="177" customFormat="1" ht="23.25">
      <c r="A38" s="118" t="s">
        <v>0</v>
      </c>
      <c r="B38" s="119" t="s">
        <v>1</v>
      </c>
      <c r="C38" s="284" t="s">
        <v>17</v>
      </c>
      <c r="D38" s="285"/>
      <c r="E38" s="285"/>
      <c r="F38" s="286"/>
      <c r="H38" s="246"/>
    </row>
    <row r="39" spans="1:8" s="177" customFormat="1" ht="23.25">
      <c r="A39" s="122"/>
      <c r="B39" s="122"/>
      <c r="C39" s="126" t="s">
        <v>5</v>
      </c>
      <c r="D39" s="126" t="s">
        <v>58</v>
      </c>
      <c r="E39" s="126" t="s">
        <v>59</v>
      </c>
      <c r="F39" s="126" t="s">
        <v>60</v>
      </c>
      <c r="H39" s="246"/>
    </row>
    <row r="40" spans="1:8" s="177" customFormat="1" ht="23.25">
      <c r="A40" s="242">
        <v>1</v>
      </c>
      <c r="B40" s="243" t="s">
        <v>283</v>
      </c>
      <c r="C40" s="252">
        <f>D40+E40+F40</f>
        <v>31800</v>
      </c>
      <c r="D40" s="253">
        <f>งบกลาง!C41</f>
        <v>10600</v>
      </c>
      <c r="E40" s="253">
        <f>งบกลาง!D41</f>
        <v>10600</v>
      </c>
      <c r="F40" s="253">
        <f>งบกลาง!E41</f>
        <v>10600</v>
      </c>
      <c r="H40" s="246"/>
    </row>
    <row r="41" spans="1:8" s="177" customFormat="1" ht="23.25">
      <c r="A41" s="242">
        <v>2</v>
      </c>
      <c r="B41" s="243" t="s">
        <v>272</v>
      </c>
      <c r="C41" s="252">
        <f aca="true" t="shared" si="1" ref="C41:C50">D41+E41+F41</f>
        <v>0</v>
      </c>
      <c r="D41" s="253">
        <f>งบกลาง!C42</f>
        <v>0</v>
      </c>
      <c r="E41" s="253">
        <f>งบกลาง!D42</f>
        <v>0</v>
      </c>
      <c r="F41" s="253">
        <f>งบกลาง!E42</f>
        <v>0</v>
      </c>
      <c r="H41" s="246"/>
    </row>
    <row r="42" spans="1:8" s="177" customFormat="1" ht="23.25">
      <c r="A42" s="242">
        <v>3</v>
      </c>
      <c r="B42" s="243" t="s">
        <v>273</v>
      </c>
      <c r="C42" s="252">
        <f t="shared" si="1"/>
        <v>0</v>
      </c>
      <c r="D42" s="253">
        <f>งบกลาง!C43</f>
        <v>0</v>
      </c>
      <c r="E42" s="253">
        <f>งบกลาง!D43</f>
        <v>0</v>
      </c>
      <c r="F42" s="253">
        <f>งบกลาง!E43</f>
        <v>0</v>
      </c>
      <c r="H42" s="246"/>
    </row>
    <row r="43" spans="1:8" s="177" customFormat="1" ht="23.25">
      <c r="A43" s="242">
        <v>4</v>
      </c>
      <c r="B43" s="243" t="s">
        <v>274</v>
      </c>
      <c r="C43" s="252">
        <f t="shared" si="1"/>
        <v>0</v>
      </c>
      <c r="D43" s="253">
        <f>งบกลาง!C44</f>
        <v>0</v>
      </c>
      <c r="E43" s="253">
        <f>งบกลาง!D44</f>
        <v>0</v>
      </c>
      <c r="F43" s="253">
        <f>งบกลาง!E44</f>
        <v>0</v>
      </c>
      <c r="H43" s="246"/>
    </row>
    <row r="44" spans="1:8" s="177" customFormat="1" ht="23.25">
      <c r="A44" s="242">
        <v>5</v>
      </c>
      <c r="B44" s="243" t="s">
        <v>275</v>
      </c>
      <c r="C44" s="252">
        <f t="shared" si="1"/>
        <v>3059100</v>
      </c>
      <c r="D44" s="253">
        <f>งบกลาง!C45</f>
        <v>1019700</v>
      </c>
      <c r="E44" s="253">
        <f>งบกลาง!D45</f>
        <v>1019700</v>
      </c>
      <c r="F44" s="253">
        <f>งบกลาง!E45</f>
        <v>1019700</v>
      </c>
      <c r="H44" s="246"/>
    </row>
    <row r="45" spans="1:8" s="177" customFormat="1" ht="23.25">
      <c r="A45" s="242">
        <v>6</v>
      </c>
      <c r="B45" s="243" t="s">
        <v>276</v>
      </c>
      <c r="C45" s="252">
        <f t="shared" si="1"/>
        <v>684000</v>
      </c>
      <c r="D45" s="253">
        <f>งบกลาง!C46</f>
        <v>228000</v>
      </c>
      <c r="E45" s="253">
        <f>งบกลาง!D46</f>
        <v>228000</v>
      </c>
      <c r="F45" s="253">
        <f>งบกลาง!E46</f>
        <v>228000</v>
      </c>
      <c r="H45" s="246"/>
    </row>
    <row r="46" spans="1:8" s="177" customFormat="1" ht="23.25">
      <c r="A46" s="242">
        <v>7</v>
      </c>
      <c r="B46" s="243" t="s">
        <v>277</v>
      </c>
      <c r="C46" s="252">
        <f t="shared" si="1"/>
        <v>97500</v>
      </c>
      <c r="D46" s="253">
        <f>งบกลาง!C47</f>
        <v>32500</v>
      </c>
      <c r="E46" s="253">
        <f>งบกลาง!D47</f>
        <v>32500</v>
      </c>
      <c r="F46" s="253">
        <f>งบกลาง!E47</f>
        <v>32500</v>
      </c>
      <c r="H46" s="246"/>
    </row>
    <row r="47" spans="1:8" s="177" customFormat="1" ht="23.25">
      <c r="A47" s="242">
        <v>8</v>
      </c>
      <c r="B47" s="243" t="s">
        <v>278</v>
      </c>
      <c r="C47" s="252">
        <f t="shared" si="1"/>
        <v>100000</v>
      </c>
      <c r="D47" s="253">
        <f>งบกลาง!C48</f>
        <v>50000</v>
      </c>
      <c r="E47" s="253">
        <f>งบกลาง!D48</f>
        <v>0</v>
      </c>
      <c r="F47" s="253">
        <f>งบกลาง!E48</f>
        <v>50000</v>
      </c>
      <c r="H47" s="246"/>
    </row>
    <row r="48" spans="1:8" s="177" customFormat="1" ht="23.25">
      <c r="A48" s="242">
        <v>10</v>
      </c>
      <c r="B48" s="243" t="s">
        <v>279</v>
      </c>
      <c r="C48" s="252">
        <f t="shared" si="1"/>
        <v>150000</v>
      </c>
      <c r="D48" s="253">
        <f>งบกลาง!C49</f>
        <v>150000</v>
      </c>
      <c r="E48" s="253">
        <f>งบกลาง!D49</f>
        <v>0</v>
      </c>
      <c r="F48" s="253">
        <f>งบกลาง!E49</f>
        <v>0</v>
      </c>
      <c r="H48" s="246"/>
    </row>
    <row r="49" spans="1:8" s="177" customFormat="1" ht="23.25">
      <c r="A49" s="242">
        <v>11</v>
      </c>
      <c r="B49" s="243" t="s">
        <v>280</v>
      </c>
      <c r="C49" s="252">
        <f t="shared" si="1"/>
        <v>32000</v>
      </c>
      <c r="D49" s="253">
        <f>งบกลาง!C50</f>
        <v>32000</v>
      </c>
      <c r="E49" s="253">
        <f>งบกลาง!D50</f>
        <v>0</v>
      </c>
      <c r="F49" s="253">
        <f>งบกลาง!E50</f>
        <v>0</v>
      </c>
      <c r="H49" s="246"/>
    </row>
    <row r="50" spans="1:8" s="177" customFormat="1" ht="23.25">
      <c r="A50" s="242">
        <v>12</v>
      </c>
      <c r="B50" s="243" t="s">
        <v>281</v>
      </c>
      <c r="C50" s="252">
        <f t="shared" si="1"/>
        <v>170000</v>
      </c>
      <c r="D50" s="253">
        <f>งบกลาง!C51</f>
        <v>170000</v>
      </c>
      <c r="E50" s="253">
        <f>งบกลาง!D51</f>
        <v>0</v>
      </c>
      <c r="F50" s="253">
        <f>งบกลาง!E51</f>
        <v>0</v>
      </c>
      <c r="H50" s="246"/>
    </row>
    <row r="51" spans="1:8" s="177" customFormat="1" ht="23.25">
      <c r="A51" s="126"/>
      <c r="B51" s="157"/>
      <c r="C51" s="252"/>
      <c r="D51" s="253"/>
      <c r="E51" s="253"/>
      <c r="F51" s="253"/>
      <c r="H51" s="246"/>
    </row>
    <row r="52" spans="1:8" s="177" customFormat="1" ht="23.25">
      <c r="A52" s="282" t="s">
        <v>5</v>
      </c>
      <c r="B52" s="283"/>
      <c r="C52" s="255">
        <f>SUM(C40:C51)</f>
        <v>4324400</v>
      </c>
      <c r="D52" s="255">
        <f>SUM(D40:D51)</f>
        <v>1692800</v>
      </c>
      <c r="E52" s="255">
        <f>SUM(E40:E51)</f>
        <v>1290800</v>
      </c>
      <c r="F52" s="255">
        <f>SUM(F40:F51)</f>
        <v>1340800</v>
      </c>
      <c r="G52" s="247">
        <f>SUM(D52:F52)</f>
        <v>4324400</v>
      </c>
      <c r="H52" s="246"/>
    </row>
    <row r="53" spans="1:8" s="177" customFormat="1" ht="23.25">
      <c r="A53" s="248" t="s">
        <v>18</v>
      </c>
      <c r="B53" s="194"/>
      <c r="C53" s="194"/>
      <c r="D53" s="194"/>
      <c r="E53" s="194"/>
      <c r="F53" s="194"/>
      <c r="H53" s="246"/>
    </row>
    <row r="54" spans="1:8" s="177" customFormat="1" ht="23.25">
      <c r="A54" s="194"/>
      <c r="B54" s="194" t="s">
        <v>19</v>
      </c>
      <c r="C54" s="194"/>
      <c r="D54" s="194"/>
      <c r="E54" s="194"/>
      <c r="F54" s="194"/>
      <c r="H54" s="246"/>
    </row>
    <row r="55" spans="1:8" s="177" customFormat="1" ht="23.25">
      <c r="A55" s="194"/>
      <c r="B55" s="194" t="s">
        <v>19</v>
      </c>
      <c r="C55" s="194"/>
      <c r="D55" s="194"/>
      <c r="E55" s="194"/>
      <c r="F55" s="194"/>
      <c r="H55" s="246"/>
    </row>
    <row r="56" spans="1:8" s="177" customFormat="1" ht="23.25">
      <c r="A56" s="194"/>
      <c r="B56" s="194" t="s">
        <v>19</v>
      </c>
      <c r="C56" s="194"/>
      <c r="D56" s="194"/>
      <c r="E56" s="194"/>
      <c r="F56" s="194"/>
      <c r="H56" s="246"/>
    </row>
    <row r="57" spans="1:8" s="177" customFormat="1" ht="23.25">
      <c r="A57" s="194"/>
      <c r="B57" s="194"/>
      <c r="C57" s="194"/>
      <c r="D57" s="194"/>
      <c r="E57" s="194"/>
      <c r="F57" s="194"/>
      <c r="H57" s="246"/>
    </row>
    <row r="58" spans="1:8" s="177" customFormat="1" ht="23.25">
      <c r="A58" s="194"/>
      <c r="B58" s="194"/>
      <c r="C58" s="194"/>
      <c r="D58" s="194"/>
      <c r="E58" s="194"/>
      <c r="F58" s="194"/>
      <c r="H58" s="246"/>
    </row>
    <row r="59" spans="1:8" s="177" customFormat="1" ht="23.25">
      <c r="A59" s="194"/>
      <c r="B59" s="194"/>
      <c r="C59" s="249" t="s">
        <v>82</v>
      </c>
      <c r="D59" s="249"/>
      <c r="E59" s="194"/>
      <c r="F59" s="194"/>
      <c r="H59" s="246"/>
    </row>
    <row r="60" spans="1:8" s="177" customFormat="1" ht="23.25">
      <c r="A60" s="194"/>
      <c r="B60" s="194"/>
      <c r="C60" s="249" t="s">
        <v>81</v>
      </c>
      <c r="D60" s="249"/>
      <c r="E60" s="194"/>
      <c r="F60" s="194"/>
      <c r="H60" s="246"/>
    </row>
    <row r="61" spans="1:8" s="177" customFormat="1" ht="23.25">
      <c r="A61" s="194"/>
      <c r="B61" s="194"/>
      <c r="C61" s="251" t="s">
        <v>80</v>
      </c>
      <c r="D61" s="251"/>
      <c r="E61" s="194"/>
      <c r="F61" s="194"/>
      <c r="H61" s="246"/>
    </row>
    <row r="62" spans="1:8" s="177" customFormat="1" ht="23.25">
      <c r="A62" s="194"/>
      <c r="B62" s="250"/>
      <c r="C62" s="194"/>
      <c r="D62" s="194"/>
      <c r="E62" s="194"/>
      <c r="F62" s="194"/>
      <c r="H62" s="246"/>
    </row>
    <row r="63" spans="1:8" s="177" customFormat="1" ht="23.25">
      <c r="A63" s="194"/>
      <c r="B63" s="194"/>
      <c r="C63" s="194"/>
      <c r="D63" s="194"/>
      <c r="E63" s="194"/>
      <c r="F63" s="194"/>
      <c r="H63" s="246"/>
    </row>
    <row r="64" spans="1:8" s="177" customFormat="1" ht="24">
      <c r="A64" s="280" t="s">
        <v>57</v>
      </c>
      <c r="B64" s="280"/>
      <c r="C64" s="280"/>
      <c r="D64" s="280"/>
      <c r="E64" s="280"/>
      <c r="F64" s="280"/>
      <c r="H64" s="246"/>
    </row>
    <row r="65" spans="1:8" s="177" customFormat="1" ht="24">
      <c r="A65" s="280" t="s">
        <v>53</v>
      </c>
      <c r="B65" s="280"/>
      <c r="C65" s="280"/>
      <c r="D65" s="280"/>
      <c r="E65" s="280"/>
      <c r="F65" s="280"/>
      <c r="H65" s="246"/>
    </row>
    <row r="66" spans="1:8" s="177" customFormat="1" ht="24">
      <c r="A66" s="280" t="s">
        <v>259</v>
      </c>
      <c r="B66" s="280"/>
      <c r="C66" s="280"/>
      <c r="D66" s="280"/>
      <c r="E66" s="280"/>
      <c r="F66" s="280"/>
      <c r="H66" s="246"/>
    </row>
    <row r="67" spans="1:8" s="177" customFormat="1" ht="24">
      <c r="A67" s="280" t="s">
        <v>261</v>
      </c>
      <c r="B67" s="280"/>
      <c r="C67" s="280"/>
      <c r="D67" s="280"/>
      <c r="E67" s="280"/>
      <c r="F67" s="280"/>
      <c r="H67" s="246"/>
    </row>
    <row r="68" spans="1:8" s="177" customFormat="1" ht="24">
      <c r="A68" s="280" t="s">
        <v>49</v>
      </c>
      <c r="B68" s="280"/>
      <c r="C68" s="280"/>
      <c r="D68" s="280"/>
      <c r="E68" s="280"/>
      <c r="F68" s="280"/>
      <c r="H68" s="246"/>
    </row>
    <row r="69" spans="1:8" s="177" customFormat="1" ht="23.25">
      <c r="A69" s="194"/>
      <c r="B69" s="194"/>
      <c r="C69" s="194"/>
      <c r="D69" s="194"/>
      <c r="E69" s="194"/>
      <c r="F69" s="194"/>
      <c r="H69" s="246"/>
    </row>
    <row r="70" spans="1:8" s="177" customFormat="1" ht="23.25">
      <c r="A70" s="118" t="s">
        <v>0</v>
      </c>
      <c r="B70" s="119" t="s">
        <v>1</v>
      </c>
      <c r="C70" s="284" t="s">
        <v>17</v>
      </c>
      <c r="D70" s="285"/>
      <c r="E70" s="285"/>
      <c r="F70" s="286"/>
      <c r="H70" s="246"/>
    </row>
    <row r="71" spans="1:8" s="177" customFormat="1" ht="23.25">
      <c r="A71" s="122"/>
      <c r="B71" s="122"/>
      <c r="C71" s="126" t="s">
        <v>5</v>
      </c>
      <c r="D71" s="126" t="s">
        <v>61</v>
      </c>
      <c r="E71" s="126" t="s">
        <v>62</v>
      </c>
      <c r="F71" s="126" t="s">
        <v>63</v>
      </c>
      <c r="H71" s="246"/>
    </row>
    <row r="72" spans="1:8" s="177" customFormat="1" ht="23.25">
      <c r="A72" s="242">
        <v>1</v>
      </c>
      <c r="B72" s="243" t="s">
        <v>283</v>
      </c>
      <c r="C72" s="252">
        <f>D72+E72+F72</f>
        <v>31800</v>
      </c>
      <c r="D72" s="253">
        <f>งบกลาง!C74</f>
        <v>10600</v>
      </c>
      <c r="E72" s="253">
        <f>งบกลาง!D74</f>
        <v>10600</v>
      </c>
      <c r="F72" s="253">
        <f>งบกลาง!E74</f>
        <v>10600</v>
      </c>
      <c r="H72" s="246"/>
    </row>
    <row r="73" spans="1:8" s="177" customFormat="1" ht="23.25">
      <c r="A73" s="242">
        <v>2</v>
      </c>
      <c r="B73" s="243" t="s">
        <v>272</v>
      </c>
      <c r="C73" s="252">
        <f aca="true" t="shared" si="2" ref="C73:C82">D73+E73+F73</f>
        <v>0</v>
      </c>
      <c r="D73" s="253">
        <f>งบกลาง!C75</f>
        <v>0</v>
      </c>
      <c r="E73" s="253">
        <f>งบกลาง!D75</f>
        <v>0</v>
      </c>
      <c r="F73" s="253">
        <f>งบกลาง!E75</f>
        <v>0</v>
      </c>
      <c r="H73" s="246"/>
    </row>
    <row r="74" spans="1:8" s="177" customFormat="1" ht="23.25">
      <c r="A74" s="242">
        <v>3</v>
      </c>
      <c r="B74" s="243" t="s">
        <v>273</v>
      </c>
      <c r="C74" s="252">
        <f t="shared" si="2"/>
        <v>1200000</v>
      </c>
      <c r="D74" s="253">
        <f>งบกลาง!C76</f>
        <v>0</v>
      </c>
      <c r="E74" s="253">
        <f>งบกลาง!D76</f>
        <v>0</v>
      </c>
      <c r="F74" s="253">
        <f>งบกลาง!E76</f>
        <v>1200000</v>
      </c>
      <c r="H74" s="246"/>
    </row>
    <row r="75" spans="1:8" s="177" customFormat="1" ht="23.25">
      <c r="A75" s="242">
        <v>4</v>
      </c>
      <c r="B75" s="243" t="s">
        <v>274</v>
      </c>
      <c r="C75" s="252">
        <f t="shared" si="2"/>
        <v>250000</v>
      </c>
      <c r="D75" s="253">
        <f>งบกลาง!C77</f>
        <v>0</v>
      </c>
      <c r="E75" s="253">
        <f>งบกลาง!D77</f>
        <v>0</v>
      </c>
      <c r="F75" s="253">
        <f>งบกลาง!E77</f>
        <v>250000</v>
      </c>
      <c r="H75" s="246"/>
    </row>
    <row r="76" spans="1:8" s="177" customFormat="1" ht="23.25">
      <c r="A76" s="242">
        <v>5</v>
      </c>
      <c r="B76" s="243" t="s">
        <v>275</v>
      </c>
      <c r="C76" s="252">
        <f t="shared" si="2"/>
        <v>3070800</v>
      </c>
      <c r="D76" s="253">
        <f>งบกลาง!C78</f>
        <v>1023600</v>
      </c>
      <c r="E76" s="253">
        <f>งบกลาง!D78</f>
        <v>1023600</v>
      </c>
      <c r="F76" s="253">
        <f>งบกลาง!E78</f>
        <v>1023600</v>
      </c>
      <c r="H76" s="246"/>
    </row>
    <row r="77" spans="1:8" s="177" customFormat="1" ht="23.25">
      <c r="A77" s="242">
        <v>6</v>
      </c>
      <c r="B77" s="243" t="s">
        <v>276</v>
      </c>
      <c r="C77" s="252">
        <f t="shared" si="2"/>
        <v>684000</v>
      </c>
      <c r="D77" s="253">
        <f>งบกลาง!C79</f>
        <v>228000</v>
      </c>
      <c r="E77" s="253">
        <f>งบกลาง!D79</f>
        <v>228000</v>
      </c>
      <c r="F77" s="253">
        <f>งบกลาง!E79</f>
        <v>228000</v>
      </c>
      <c r="H77" s="246"/>
    </row>
    <row r="78" spans="1:8" s="177" customFormat="1" ht="23.25">
      <c r="A78" s="242">
        <v>7</v>
      </c>
      <c r="B78" s="243" t="s">
        <v>277</v>
      </c>
      <c r="C78" s="252">
        <f t="shared" si="2"/>
        <v>97500</v>
      </c>
      <c r="D78" s="253">
        <f>งบกลาง!C80</f>
        <v>32500</v>
      </c>
      <c r="E78" s="253">
        <f>งบกลาง!D80</f>
        <v>32500</v>
      </c>
      <c r="F78" s="253">
        <f>งบกลาง!E80</f>
        <v>32500</v>
      </c>
      <c r="H78" s="246"/>
    </row>
    <row r="79" spans="1:8" s="177" customFormat="1" ht="23.25">
      <c r="A79" s="242">
        <v>8</v>
      </c>
      <c r="B79" s="243" t="s">
        <v>278</v>
      </c>
      <c r="C79" s="252">
        <f t="shared" si="2"/>
        <v>100000</v>
      </c>
      <c r="D79" s="253">
        <f>งบกลาง!C81</f>
        <v>100000</v>
      </c>
      <c r="E79" s="253">
        <f>งบกลาง!D81</f>
        <v>0</v>
      </c>
      <c r="F79" s="253">
        <f>งบกลาง!E81</f>
        <v>0</v>
      </c>
      <c r="H79" s="246"/>
    </row>
    <row r="80" spans="1:8" s="177" customFormat="1" ht="23.25">
      <c r="A80" s="242">
        <v>10</v>
      </c>
      <c r="B80" s="243" t="s">
        <v>279</v>
      </c>
      <c r="C80" s="252">
        <f t="shared" si="2"/>
        <v>0</v>
      </c>
      <c r="D80" s="253">
        <f>งบกลาง!C82</f>
        <v>0</v>
      </c>
      <c r="E80" s="253">
        <f>งบกลาง!D82</f>
        <v>0</v>
      </c>
      <c r="F80" s="253">
        <f>งบกลาง!E82</f>
        <v>0</v>
      </c>
      <c r="H80" s="246"/>
    </row>
    <row r="81" spans="1:8" s="177" customFormat="1" ht="23.25">
      <c r="A81" s="242">
        <v>11</v>
      </c>
      <c r="B81" s="243" t="s">
        <v>280</v>
      </c>
      <c r="C81" s="252">
        <f t="shared" si="2"/>
        <v>0</v>
      </c>
      <c r="D81" s="253">
        <f>งบกลาง!C83</f>
        <v>0</v>
      </c>
      <c r="E81" s="253">
        <f>งบกลาง!D83</f>
        <v>0</v>
      </c>
      <c r="F81" s="253">
        <f>งบกลาง!E83</f>
        <v>0</v>
      </c>
      <c r="H81" s="246"/>
    </row>
    <row r="82" spans="1:8" s="177" customFormat="1" ht="23.25">
      <c r="A82" s="242">
        <v>12</v>
      </c>
      <c r="B82" s="243" t="s">
        <v>281</v>
      </c>
      <c r="C82" s="252">
        <f t="shared" si="2"/>
        <v>0</v>
      </c>
      <c r="D82" s="253">
        <f>งบกลาง!C84</f>
        <v>0</v>
      </c>
      <c r="E82" s="253">
        <f>งบกลาง!D84</f>
        <v>0</v>
      </c>
      <c r="F82" s="253">
        <f>งบกลาง!E84</f>
        <v>0</v>
      </c>
      <c r="H82" s="246"/>
    </row>
    <row r="83" spans="1:8" s="177" customFormat="1" ht="23.25">
      <c r="A83" s="126"/>
      <c r="B83" s="157"/>
      <c r="C83" s="253"/>
      <c r="D83" s="253"/>
      <c r="E83" s="253"/>
      <c r="F83" s="253"/>
      <c r="H83" s="246"/>
    </row>
    <row r="84" spans="1:8" s="177" customFormat="1" ht="23.25">
      <c r="A84" s="282" t="s">
        <v>5</v>
      </c>
      <c r="B84" s="283"/>
      <c r="C84" s="255">
        <f>SUM(C72:C83)</f>
        <v>5434100</v>
      </c>
      <c r="D84" s="255">
        <f>SUM(D72:D83)</f>
        <v>1394700</v>
      </c>
      <c r="E84" s="255">
        <f>SUM(E72:E83)</f>
        <v>1294700</v>
      </c>
      <c r="F84" s="255">
        <f>SUM(F72:F83)</f>
        <v>2744700</v>
      </c>
      <c r="G84" s="247">
        <f>SUM(D84:F84)</f>
        <v>5434100</v>
      </c>
      <c r="H84" s="246"/>
    </row>
    <row r="85" spans="1:8" s="177" customFormat="1" ht="23.25">
      <c r="A85" s="248" t="s">
        <v>18</v>
      </c>
      <c r="B85" s="194"/>
      <c r="C85" s="194"/>
      <c r="D85" s="194"/>
      <c r="E85" s="194"/>
      <c r="F85" s="194"/>
      <c r="H85" s="246"/>
    </row>
    <row r="86" spans="1:8" s="177" customFormat="1" ht="23.25">
      <c r="A86" s="194"/>
      <c r="B86" s="194" t="s">
        <v>19</v>
      </c>
      <c r="C86" s="194"/>
      <c r="D86" s="194"/>
      <c r="E86" s="194"/>
      <c r="F86" s="194"/>
      <c r="H86" s="246"/>
    </row>
    <row r="87" spans="1:8" s="177" customFormat="1" ht="23.25">
      <c r="A87" s="194"/>
      <c r="B87" s="194" t="s">
        <v>19</v>
      </c>
      <c r="C87" s="194"/>
      <c r="D87" s="194"/>
      <c r="E87" s="194"/>
      <c r="F87" s="194"/>
      <c r="H87" s="246"/>
    </row>
    <row r="88" spans="1:8" s="177" customFormat="1" ht="23.25">
      <c r="A88" s="194"/>
      <c r="B88" s="194" t="s">
        <v>19</v>
      </c>
      <c r="C88" s="194"/>
      <c r="D88" s="194"/>
      <c r="E88" s="194"/>
      <c r="F88" s="194"/>
      <c r="H88" s="246"/>
    </row>
    <row r="89" spans="1:8" s="177" customFormat="1" ht="23.25">
      <c r="A89" s="194"/>
      <c r="B89" s="194"/>
      <c r="C89" s="194"/>
      <c r="D89" s="194"/>
      <c r="E89" s="194"/>
      <c r="F89" s="194"/>
      <c r="H89" s="246"/>
    </row>
    <row r="90" spans="1:8" s="177" customFormat="1" ht="23.25">
      <c r="A90" s="194"/>
      <c r="B90" s="194"/>
      <c r="C90" s="194"/>
      <c r="D90" s="194"/>
      <c r="E90" s="194"/>
      <c r="F90" s="194"/>
      <c r="H90" s="246"/>
    </row>
    <row r="91" spans="1:8" s="177" customFormat="1" ht="23.25">
      <c r="A91" s="194"/>
      <c r="B91" s="194"/>
      <c r="C91" s="249" t="s">
        <v>82</v>
      </c>
      <c r="D91" s="249"/>
      <c r="E91" s="194"/>
      <c r="F91" s="194"/>
      <c r="H91" s="246"/>
    </row>
    <row r="92" spans="1:8" s="177" customFormat="1" ht="23.25">
      <c r="A92" s="194"/>
      <c r="B92" s="194"/>
      <c r="C92" s="249" t="s">
        <v>81</v>
      </c>
      <c r="D92" s="249"/>
      <c r="E92" s="194"/>
      <c r="F92" s="194"/>
      <c r="H92" s="246"/>
    </row>
    <row r="93" spans="1:8" s="177" customFormat="1" ht="23.25">
      <c r="A93" s="194"/>
      <c r="B93" s="194"/>
      <c r="C93" s="251" t="s">
        <v>80</v>
      </c>
      <c r="D93" s="251"/>
      <c r="E93" s="194"/>
      <c r="F93" s="194"/>
      <c r="H93" s="246"/>
    </row>
    <row r="94" spans="1:8" s="177" customFormat="1" ht="23.25">
      <c r="A94" s="194"/>
      <c r="B94" s="194"/>
      <c r="C94" s="194"/>
      <c r="D94" s="194"/>
      <c r="E94" s="194"/>
      <c r="F94" s="194"/>
      <c r="H94" s="246"/>
    </row>
    <row r="95" spans="1:8" s="177" customFormat="1" ht="23.25">
      <c r="A95" s="194"/>
      <c r="B95" s="194"/>
      <c r="C95" s="194"/>
      <c r="D95" s="194"/>
      <c r="E95" s="194"/>
      <c r="F95" s="194"/>
      <c r="H95" s="246"/>
    </row>
    <row r="96" spans="1:8" s="177" customFormat="1" ht="24">
      <c r="A96" s="280" t="s">
        <v>57</v>
      </c>
      <c r="B96" s="280"/>
      <c r="C96" s="280"/>
      <c r="D96" s="280"/>
      <c r="E96" s="280"/>
      <c r="F96" s="280"/>
      <c r="H96" s="246"/>
    </row>
    <row r="97" spans="1:8" s="177" customFormat="1" ht="24">
      <c r="A97" s="280" t="s">
        <v>53</v>
      </c>
      <c r="B97" s="280"/>
      <c r="C97" s="280"/>
      <c r="D97" s="280"/>
      <c r="E97" s="280"/>
      <c r="F97" s="280"/>
      <c r="H97" s="246"/>
    </row>
    <row r="98" spans="1:8" s="177" customFormat="1" ht="24">
      <c r="A98" s="280" t="s">
        <v>259</v>
      </c>
      <c r="B98" s="280"/>
      <c r="C98" s="280"/>
      <c r="D98" s="280"/>
      <c r="E98" s="280"/>
      <c r="F98" s="280"/>
      <c r="H98" s="246"/>
    </row>
    <row r="99" spans="1:8" s="177" customFormat="1" ht="24">
      <c r="A99" s="280" t="s">
        <v>262</v>
      </c>
      <c r="B99" s="280"/>
      <c r="C99" s="280"/>
      <c r="D99" s="280"/>
      <c r="E99" s="280"/>
      <c r="F99" s="280"/>
      <c r="H99" s="246"/>
    </row>
    <row r="100" spans="1:8" s="177" customFormat="1" ht="24">
      <c r="A100" s="280" t="s">
        <v>49</v>
      </c>
      <c r="B100" s="280"/>
      <c r="C100" s="280"/>
      <c r="D100" s="280"/>
      <c r="E100" s="280"/>
      <c r="F100" s="280"/>
      <c r="H100" s="246"/>
    </row>
    <row r="101" spans="1:8" s="177" customFormat="1" ht="23.25">
      <c r="A101" s="194"/>
      <c r="B101" s="194"/>
      <c r="C101" s="194"/>
      <c r="D101" s="194"/>
      <c r="E101" s="194"/>
      <c r="F101" s="194"/>
      <c r="H101" s="246"/>
    </row>
    <row r="102" spans="1:8" s="177" customFormat="1" ht="23.25">
      <c r="A102" s="118" t="s">
        <v>0</v>
      </c>
      <c r="B102" s="119" t="s">
        <v>1</v>
      </c>
      <c r="C102" s="281" t="s">
        <v>17</v>
      </c>
      <c r="D102" s="281"/>
      <c r="E102" s="281"/>
      <c r="F102" s="281"/>
      <c r="H102" s="246"/>
    </row>
    <row r="103" spans="1:8" s="177" customFormat="1" ht="23.25">
      <c r="A103" s="122"/>
      <c r="B103" s="122"/>
      <c r="C103" s="126" t="s">
        <v>5</v>
      </c>
      <c r="D103" s="126" t="s">
        <v>64</v>
      </c>
      <c r="E103" s="126" t="s">
        <v>65</v>
      </c>
      <c r="F103" s="126" t="s">
        <v>66</v>
      </c>
      <c r="H103" s="246"/>
    </row>
    <row r="104" spans="1:8" s="177" customFormat="1" ht="23.25">
      <c r="A104" s="242">
        <v>1</v>
      </c>
      <c r="B104" s="243" t="s">
        <v>283</v>
      </c>
      <c r="C104" s="252">
        <f>D104+E104+F104</f>
        <v>31800</v>
      </c>
      <c r="D104" s="253">
        <f>งบกลาง!C107</f>
        <v>10600</v>
      </c>
      <c r="E104" s="253">
        <f>งบกลาง!D107</f>
        <v>10600</v>
      </c>
      <c r="F104" s="253">
        <f>งบกลาง!E107</f>
        <v>10600</v>
      </c>
      <c r="H104" s="246"/>
    </row>
    <row r="105" spans="1:8" s="177" customFormat="1" ht="23.25">
      <c r="A105" s="242">
        <v>2</v>
      </c>
      <c r="B105" s="243" t="s">
        <v>272</v>
      </c>
      <c r="C105" s="252">
        <f aca="true" t="shared" si="3" ref="C105:C114">D105+E105+F105</f>
        <v>0</v>
      </c>
      <c r="D105" s="253">
        <f>งบกลาง!C108</f>
        <v>0</v>
      </c>
      <c r="E105" s="253">
        <f>งบกลาง!D108</f>
        <v>0</v>
      </c>
      <c r="F105" s="253">
        <f>งบกลาง!E108</f>
        <v>0</v>
      </c>
      <c r="H105" s="246"/>
    </row>
    <row r="106" spans="1:8" s="177" customFormat="1" ht="23.25">
      <c r="A106" s="242">
        <v>3</v>
      </c>
      <c r="B106" s="243" t="s">
        <v>273</v>
      </c>
      <c r="C106" s="252">
        <f t="shared" si="3"/>
        <v>0</v>
      </c>
      <c r="D106" s="253">
        <f>งบกลาง!C109</f>
        <v>0</v>
      </c>
      <c r="E106" s="253">
        <f>งบกลาง!D109</f>
        <v>0</v>
      </c>
      <c r="F106" s="253">
        <f>งบกลาง!E109</f>
        <v>0</v>
      </c>
      <c r="H106" s="246"/>
    </row>
    <row r="107" spans="1:8" s="177" customFormat="1" ht="23.25">
      <c r="A107" s="242">
        <v>4</v>
      </c>
      <c r="B107" s="243" t="s">
        <v>274</v>
      </c>
      <c r="C107" s="252">
        <f t="shared" si="3"/>
        <v>0</v>
      </c>
      <c r="D107" s="253">
        <f>งบกลาง!C110</f>
        <v>0</v>
      </c>
      <c r="E107" s="253">
        <f>งบกลาง!D110</f>
        <v>0</v>
      </c>
      <c r="F107" s="253">
        <f>งบกลาง!E110</f>
        <v>0</v>
      </c>
      <c r="H107" s="246"/>
    </row>
    <row r="108" spans="1:8" s="177" customFormat="1" ht="23.25">
      <c r="A108" s="242">
        <v>5</v>
      </c>
      <c r="B108" s="243" t="s">
        <v>275</v>
      </c>
      <c r="C108" s="252">
        <f t="shared" si="3"/>
        <v>3070800</v>
      </c>
      <c r="D108" s="253">
        <f>งบกลาง!C111</f>
        <v>1023600</v>
      </c>
      <c r="E108" s="253">
        <f>งบกลาง!D111</f>
        <v>1023600</v>
      </c>
      <c r="F108" s="253">
        <f>งบกลาง!E111</f>
        <v>1023600</v>
      </c>
      <c r="H108" s="246"/>
    </row>
    <row r="109" spans="1:8" s="177" customFormat="1" ht="23.25">
      <c r="A109" s="242">
        <v>6</v>
      </c>
      <c r="B109" s="243" t="s">
        <v>276</v>
      </c>
      <c r="C109" s="252">
        <f t="shared" si="3"/>
        <v>684000</v>
      </c>
      <c r="D109" s="253">
        <f>งบกลาง!C112</f>
        <v>228000</v>
      </c>
      <c r="E109" s="253">
        <f>งบกลาง!D112</f>
        <v>228000</v>
      </c>
      <c r="F109" s="253">
        <f>งบกลาง!E112</f>
        <v>228000</v>
      </c>
      <c r="H109" s="246"/>
    </row>
    <row r="110" spans="1:8" s="177" customFormat="1" ht="23.25">
      <c r="A110" s="242">
        <v>7</v>
      </c>
      <c r="B110" s="243" t="s">
        <v>277</v>
      </c>
      <c r="C110" s="252">
        <f t="shared" si="3"/>
        <v>97500</v>
      </c>
      <c r="D110" s="253">
        <f>งบกลาง!C113</f>
        <v>32500</v>
      </c>
      <c r="E110" s="253">
        <f>งบกลาง!D113</f>
        <v>32500</v>
      </c>
      <c r="F110" s="253">
        <f>งบกลาง!E113</f>
        <v>32500</v>
      </c>
      <c r="H110" s="246"/>
    </row>
    <row r="111" spans="1:8" s="177" customFormat="1" ht="23.25">
      <c r="A111" s="242">
        <v>8</v>
      </c>
      <c r="B111" s="243" t="s">
        <v>278</v>
      </c>
      <c r="C111" s="252">
        <f t="shared" si="3"/>
        <v>90000</v>
      </c>
      <c r="D111" s="253">
        <f>งบกลาง!C114</f>
        <v>90000</v>
      </c>
      <c r="E111" s="253">
        <f>งบกลาง!D114</f>
        <v>0</v>
      </c>
      <c r="F111" s="253">
        <f>งบกลาง!E114</f>
        <v>0</v>
      </c>
      <c r="H111" s="246"/>
    </row>
    <row r="112" spans="1:8" s="177" customFormat="1" ht="23.25">
      <c r="A112" s="242">
        <v>10</v>
      </c>
      <c r="B112" s="243" t="s">
        <v>279</v>
      </c>
      <c r="C112" s="252">
        <f t="shared" si="3"/>
        <v>0</v>
      </c>
      <c r="D112" s="253">
        <f>งบกลาง!C115</f>
        <v>0</v>
      </c>
      <c r="E112" s="253">
        <f>งบกลาง!D115</f>
        <v>0</v>
      </c>
      <c r="F112" s="253">
        <f>งบกลาง!E115</f>
        <v>0</v>
      </c>
      <c r="H112" s="246"/>
    </row>
    <row r="113" spans="1:8" s="177" customFormat="1" ht="23.25">
      <c r="A113" s="242">
        <v>11</v>
      </c>
      <c r="B113" s="243" t="s">
        <v>280</v>
      </c>
      <c r="C113" s="252">
        <f t="shared" si="3"/>
        <v>0</v>
      </c>
      <c r="D113" s="253">
        <f>งบกลาง!C116</f>
        <v>0</v>
      </c>
      <c r="E113" s="253">
        <f>งบกลาง!D116</f>
        <v>0</v>
      </c>
      <c r="F113" s="253">
        <f>งบกลาง!E116</f>
        <v>0</v>
      </c>
      <c r="H113" s="246"/>
    </row>
    <row r="114" spans="1:8" s="177" customFormat="1" ht="23.25">
      <c r="A114" s="242">
        <v>12</v>
      </c>
      <c r="B114" s="243" t="s">
        <v>281</v>
      </c>
      <c r="C114" s="252">
        <f t="shared" si="3"/>
        <v>0</v>
      </c>
      <c r="D114" s="253">
        <f>งบกลาง!C117</f>
        <v>0</v>
      </c>
      <c r="E114" s="253">
        <f>งบกลาง!D117</f>
        <v>0</v>
      </c>
      <c r="F114" s="253">
        <f>งบกลาง!E117</f>
        <v>0</v>
      </c>
      <c r="H114" s="246"/>
    </row>
    <row r="115" spans="1:8" s="177" customFormat="1" ht="23.25">
      <c r="A115" s="126"/>
      <c r="B115" s="157"/>
      <c r="C115" s="253"/>
      <c r="D115" s="253"/>
      <c r="E115" s="253"/>
      <c r="F115" s="253"/>
      <c r="H115" s="246"/>
    </row>
    <row r="116" spans="1:8" s="177" customFormat="1" ht="23.25">
      <c r="A116" s="282" t="s">
        <v>5</v>
      </c>
      <c r="B116" s="283"/>
      <c r="C116" s="255">
        <f>SUM(C104:C115)</f>
        <v>3974100</v>
      </c>
      <c r="D116" s="255">
        <f>SUM(D104:D115)</f>
        <v>1384700</v>
      </c>
      <c r="E116" s="255">
        <f>SUM(E104:E115)</f>
        <v>1294700</v>
      </c>
      <c r="F116" s="255">
        <f>SUM(F104:F115)</f>
        <v>1294700</v>
      </c>
      <c r="G116" s="247">
        <f>SUM(D116:F116)</f>
        <v>3974100</v>
      </c>
      <c r="H116" s="246"/>
    </row>
    <row r="117" spans="1:8" s="177" customFormat="1" ht="23.25">
      <c r="A117" s="248" t="s">
        <v>18</v>
      </c>
      <c r="B117" s="194"/>
      <c r="C117" s="194"/>
      <c r="D117" s="194"/>
      <c r="E117" s="194"/>
      <c r="F117" s="194"/>
      <c r="H117" s="246"/>
    </row>
    <row r="118" spans="1:8" s="177" customFormat="1" ht="23.25">
      <c r="A118" s="194"/>
      <c r="B118" s="194" t="s">
        <v>19</v>
      </c>
      <c r="C118" s="194"/>
      <c r="D118" s="194"/>
      <c r="E118" s="194"/>
      <c r="F118" s="194"/>
      <c r="H118" s="246"/>
    </row>
    <row r="119" spans="1:8" s="177" customFormat="1" ht="23.25">
      <c r="A119" s="194"/>
      <c r="B119" s="194" t="s">
        <v>19</v>
      </c>
      <c r="C119" s="194"/>
      <c r="D119" s="194"/>
      <c r="E119" s="194"/>
      <c r="F119" s="194"/>
      <c r="H119" s="246"/>
    </row>
    <row r="120" spans="1:8" s="177" customFormat="1" ht="23.25">
      <c r="A120" s="194"/>
      <c r="B120" s="194" t="s">
        <v>19</v>
      </c>
      <c r="C120" s="194"/>
      <c r="D120" s="194"/>
      <c r="E120" s="194"/>
      <c r="F120" s="194"/>
      <c r="H120" s="246"/>
    </row>
    <row r="121" spans="1:8" s="177" customFormat="1" ht="23.25">
      <c r="A121" s="194"/>
      <c r="B121" s="194"/>
      <c r="C121" s="194"/>
      <c r="D121" s="194"/>
      <c r="E121" s="194"/>
      <c r="F121" s="194"/>
      <c r="H121" s="246"/>
    </row>
    <row r="122" spans="1:8" s="177" customFormat="1" ht="23.25">
      <c r="A122" s="194"/>
      <c r="B122" s="194"/>
      <c r="C122" s="194"/>
      <c r="D122" s="194"/>
      <c r="E122" s="194"/>
      <c r="F122" s="194"/>
      <c r="H122" s="246"/>
    </row>
    <row r="123" spans="1:8" s="177" customFormat="1" ht="23.25">
      <c r="A123" s="194"/>
      <c r="B123" s="194"/>
      <c r="C123" s="249" t="s">
        <v>82</v>
      </c>
      <c r="D123" s="249"/>
      <c r="E123" s="194"/>
      <c r="F123" s="194"/>
      <c r="H123" s="246"/>
    </row>
    <row r="124" spans="1:8" s="177" customFormat="1" ht="23.25">
      <c r="A124" s="194"/>
      <c r="B124" s="194"/>
      <c r="C124" s="249" t="s">
        <v>81</v>
      </c>
      <c r="D124" s="249"/>
      <c r="E124" s="194"/>
      <c r="F124" s="194"/>
      <c r="H124" s="246"/>
    </row>
    <row r="125" spans="1:8" s="177" customFormat="1" ht="23.25">
      <c r="A125" s="194"/>
      <c r="B125" s="194"/>
      <c r="C125" s="251" t="s">
        <v>80</v>
      </c>
      <c r="D125" s="251"/>
      <c r="E125" s="194"/>
      <c r="F125" s="194"/>
      <c r="H125" s="246"/>
    </row>
    <row r="126" spans="1:8" s="177" customFormat="1" ht="23.25">
      <c r="A126" s="194"/>
      <c r="B126" s="194"/>
      <c r="C126" s="194"/>
      <c r="D126" s="194"/>
      <c r="E126" s="194"/>
      <c r="F126" s="194"/>
      <c r="H126" s="246"/>
    </row>
    <row r="127" spans="1:8" s="177" customFormat="1" ht="23.25">
      <c r="A127" s="194"/>
      <c r="B127" s="194"/>
      <c r="C127" s="194"/>
      <c r="D127" s="194"/>
      <c r="E127" s="194"/>
      <c r="F127" s="194"/>
      <c r="H127" s="246"/>
    </row>
    <row r="128" spans="1:8" s="177" customFormat="1" ht="23.25">
      <c r="A128" s="194"/>
      <c r="B128" s="194"/>
      <c r="C128" s="194"/>
      <c r="D128" s="194"/>
      <c r="E128" s="194"/>
      <c r="F128" s="194"/>
      <c r="H128" s="246"/>
    </row>
    <row r="129" spans="1:8" s="177" customFormat="1" ht="23.25">
      <c r="A129" s="194"/>
      <c r="B129" s="194"/>
      <c r="C129" s="194"/>
      <c r="D129" s="194"/>
      <c r="E129" s="194"/>
      <c r="F129" s="194"/>
      <c r="H129" s="246"/>
    </row>
    <row r="130" spans="1:8" s="177" customFormat="1" ht="23.25">
      <c r="A130" s="194"/>
      <c r="B130" s="194"/>
      <c r="C130" s="194"/>
      <c r="D130" s="194"/>
      <c r="E130" s="194"/>
      <c r="F130" s="194"/>
      <c r="H130" s="246"/>
    </row>
    <row r="131" spans="1:8" s="177" customFormat="1" ht="23.25">
      <c r="A131" s="194"/>
      <c r="B131" s="194"/>
      <c r="C131" s="194"/>
      <c r="D131" s="194"/>
      <c r="E131" s="194"/>
      <c r="F131" s="194"/>
      <c r="H131" s="246"/>
    </row>
  </sheetData>
  <sheetProtection/>
  <mergeCells count="28">
    <mergeCell ref="A116:B116"/>
    <mergeCell ref="A52:B52"/>
    <mergeCell ref="A84:B84"/>
    <mergeCell ref="A99:F99"/>
    <mergeCell ref="A100:F100"/>
    <mergeCell ref="C102:F102"/>
    <mergeCell ref="A68:F68"/>
    <mergeCell ref="C70:F70"/>
    <mergeCell ref="A96:F96"/>
    <mergeCell ref="A97:F97"/>
    <mergeCell ref="A98:F98"/>
    <mergeCell ref="C38:F38"/>
    <mergeCell ref="A64:F64"/>
    <mergeCell ref="A65:F65"/>
    <mergeCell ref="A66:F66"/>
    <mergeCell ref="A67:F67"/>
    <mergeCell ref="A21:B21"/>
    <mergeCell ref="A32:F32"/>
    <mergeCell ref="A33:F33"/>
    <mergeCell ref="A34:F34"/>
    <mergeCell ref="A35:F35"/>
    <mergeCell ref="A36:F36"/>
    <mergeCell ref="A1:F1"/>
    <mergeCell ref="A2:F2"/>
    <mergeCell ref="A3:F3"/>
    <mergeCell ref="A4:F4"/>
    <mergeCell ref="A5:F5"/>
    <mergeCell ref="C7:F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0"/>
  <sheetViews>
    <sheetView zoomScale="120" zoomScaleNormal="120" zoomScalePageLayoutView="0" workbookViewId="0" topLeftCell="A79">
      <selection activeCell="A107" sqref="A107:B117"/>
    </sheetView>
  </sheetViews>
  <sheetFormatPr defaultColWidth="9.140625" defaultRowHeight="25.5" customHeight="1"/>
  <cols>
    <col min="1" max="1" width="7.7109375" style="66" customWidth="1"/>
    <col min="2" max="2" width="35.140625" style="26" customWidth="1"/>
    <col min="3" max="3" width="14.140625" style="26" customWidth="1"/>
    <col min="4" max="4" width="14.7109375" style="26" customWidth="1"/>
    <col min="5" max="5" width="14.140625" style="26" customWidth="1"/>
    <col min="6" max="6" width="14.7109375" style="26" customWidth="1"/>
    <col min="7" max="7" width="14.28125" style="245" customWidth="1"/>
    <col min="8" max="16384" width="9.140625" style="26" customWidth="1"/>
  </cols>
  <sheetData>
    <row r="1" spans="1:7" s="32" customFormat="1" ht="33" customHeight="1">
      <c r="A1" s="266" t="s">
        <v>33</v>
      </c>
      <c r="B1" s="266"/>
      <c r="C1" s="266"/>
      <c r="D1" s="266"/>
      <c r="E1" s="266"/>
      <c r="F1" s="266"/>
      <c r="G1" s="245"/>
    </row>
    <row r="2" spans="1:7" s="232" customFormat="1" ht="23.25">
      <c r="A2" s="268" t="s">
        <v>282</v>
      </c>
      <c r="B2" s="268"/>
      <c r="C2" s="268"/>
      <c r="D2" s="268"/>
      <c r="E2" s="268"/>
      <c r="F2" s="268"/>
      <c r="G2" s="246"/>
    </row>
    <row r="3" spans="1:7" s="32" customFormat="1" ht="23.25">
      <c r="A3" s="279" t="s">
        <v>284</v>
      </c>
      <c r="B3" s="279"/>
      <c r="C3" s="279"/>
      <c r="D3" s="279"/>
      <c r="E3" s="279"/>
      <c r="F3" s="279"/>
      <c r="G3" s="245"/>
    </row>
    <row r="4" spans="1:7" s="32" customFormat="1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  <c r="G4" s="245"/>
    </row>
    <row r="5" spans="1:7" s="32" customFormat="1" ht="23.25">
      <c r="A5" s="237"/>
      <c r="B5" s="121"/>
      <c r="C5" s="122"/>
      <c r="D5" s="122"/>
      <c r="E5" s="122"/>
      <c r="F5" s="123" t="s">
        <v>8</v>
      </c>
      <c r="G5" s="245"/>
    </row>
    <row r="6" spans="1:6" ht="21.75" customHeight="1">
      <c r="A6" s="238"/>
      <c r="B6" s="239" t="s">
        <v>271</v>
      </c>
      <c r="C6" s="240"/>
      <c r="D6" s="241"/>
      <c r="E6" s="241"/>
      <c r="F6" s="240"/>
    </row>
    <row r="7" spans="1:7" ht="21.75" customHeight="1">
      <c r="A7" s="242">
        <v>1</v>
      </c>
      <c r="B7" s="243" t="s">
        <v>283</v>
      </c>
      <c r="C7" s="240">
        <v>10600</v>
      </c>
      <c r="D7" s="241">
        <v>10600</v>
      </c>
      <c r="E7" s="241">
        <v>10600</v>
      </c>
      <c r="F7" s="240">
        <f>C7+D7+E7</f>
        <v>31800</v>
      </c>
      <c r="G7" s="245">
        <v>125960</v>
      </c>
    </row>
    <row r="8" spans="1:7" ht="21.75" customHeight="1">
      <c r="A8" s="242">
        <v>2</v>
      </c>
      <c r="B8" s="243" t="s">
        <v>272</v>
      </c>
      <c r="C8" s="240"/>
      <c r="D8" s="241"/>
      <c r="E8" s="241">
        <v>399700</v>
      </c>
      <c r="F8" s="240">
        <f>C8+D8+E8</f>
        <v>399700</v>
      </c>
      <c r="G8" s="245">
        <v>399700</v>
      </c>
    </row>
    <row r="9" spans="1:7" ht="21.75" customHeight="1">
      <c r="A9" s="242">
        <v>3</v>
      </c>
      <c r="B9" s="243" t="s">
        <v>273</v>
      </c>
      <c r="C9" s="240"/>
      <c r="D9" s="241"/>
      <c r="E9" s="241"/>
      <c r="F9" s="240">
        <f>C9+D9+E9</f>
        <v>0</v>
      </c>
      <c r="G9" s="245">
        <v>1200000</v>
      </c>
    </row>
    <row r="10" spans="1:7" ht="21.75" customHeight="1">
      <c r="A10" s="242">
        <v>4</v>
      </c>
      <c r="B10" s="243" t="s">
        <v>274</v>
      </c>
      <c r="C10" s="240"/>
      <c r="D10" s="240"/>
      <c r="E10" s="240"/>
      <c r="F10" s="240">
        <f>C10+D10+E10</f>
        <v>0</v>
      </c>
      <c r="G10" s="245">
        <v>250000</v>
      </c>
    </row>
    <row r="11" spans="1:7" ht="21.75" customHeight="1">
      <c r="A11" s="242">
        <v>5</v>
      </c>
      <c r="B11" s="243" t="s">
        <v>275</v>
      </c>
      <c r="C11" s="241">
        <v>1019700</v>
      </c>
      <c r="D11" s="241">
        <v>1019700</v>
      </c>
      <c r="E11" s="241">
        <v>1019700</v>
      </c>
      <c r="F11" s="240">
        <f aca="true" t="shared" si="0" ref="F11:F19">C11+D11+E11</f>
        <v>3059100</v>
      </c>
      <c r="G11" s="245">
        <v>12980400</v>
      </c>
    </row>
    <row r="12" spans="1:7" ht="21.75" customHeight="1">
      <c r="A12" s="242">
        <v>6</v>
      </c>
      <c r="B12" s="243" t="s">
        <v>276</v>
      </c>
      <c r="C12" s="240">
        <v>228000</v>
      </c>
      <c r="D12" s="240">
        <v>228000</v>
      </c>
      <c r="E12" s="240">
        <v>228000</v>
      </c>
      <c r="F12" s="240">
        <f t="shared" si="0"/>
        <v>684000</v>
      </c>
      <c r="G12" s="245">
        <v>2947200</v>
      </c>
    </row>
    <row r="13" spans="1:7" ht="21.75" customHeight="1">
      <c r="A13" s="242">
        <v>7</v>
      </c>
      <c r="B13" s="243" t="s">
        <v>277</v>
      </c>
      <c r="C13" s="240">
        <v>32500</v>
      </c>
      <c r="D13" s="240">
        <v>32500</v>
      </c>
      <c r="E13" s="240">
        <v>32500</v>
      </c>
      <c r="F13" s="240">
        <f t="shared" si="0"/>
        <v>97500</v>
      </c>
      <c r="G13" s="245">
        <v>450000</v>
      </c>
    </row>
    <row r="14" spans="1:7" ht="21.75" customHeight="1">
      <c r="A14" s="242">
        <v>8</v>
      </c>
      <c r="B14" s="243" t="s">
        <v>278</v>
      </c>
      <c r="C14" s="240"/>
      <c r="D14" s="240"/>
      <c r="E14" s="240">
        <v>50000</v>
      </c>
      <c r="F14" s="240">
        <f t="shared" si="0"/>
        <v>50000</v>
      </c>
      <c r="G14" s="245">
        <v>340000</v>
      </c>
    </row>
    <row r="15" spans="1:7" ht="21.75" customHeight="1">
      <c r="A15" s="242">
        <v>10</v>
      </c>
      <c r="B15" s="243" t="s">
        <v>279</v>
      </c>
      <c r="C15" s="240"/>
      <c r="D15" s="240"/>
      <c r="E15" s="240"/>
      <c r="F15" s="240">
        <f>C15+D15+E15</f>
        <v>0</v>
      </c>
      <c r="G15" s="245">
        <v>150000</v>
      </c>
    </row>
    <row r="16" spans="1:7" ht="21.75" customHeight="1">
      <c r="A16" s="242">
        <v>11</v>
      </c>
      <c r="B16" s="243" t="s">
        <v>280</v>
      </c>
      <c r="C16" s="240"/>
      <c r="D16" s="240"/>
      <c r="E16" s="240"/>
      <c r="F16" s="240">
        <f t="shared" si="0"/>
        <v>0</v>
      </c>
      <c r="G16" s="245">
        <v>32000</v>
      </c>
    </row>
    <row r="17" spans="1:7" ht="21.75" customHeight="1">
      <c r="A17" s="242">
        <v>12</v>
      </c>
      <c r="B17" s="243" t="s">
        <v>281</v>
      </c>
      <c r="C17" s="240"/>
      <c r="D17" s="240"/>
      <c r="E17" s="240"/>
      <c r="F17" s="240">
        <f t="shared" si="0"/>
        <v>0</v>
      </c>
      <c r="G17" s="245">
        <v>170000</v>
      </c>
    </row>
    <row r="18" spans="1:6" ht="21.75" customHeight="1">
      <c r="A18" s="242"/>
      <c r="B18" s="243"/>
      <c r="C18" s="240"/>
      <c r="D18" s="240"/>
      <c r="E18" s="240"/>
      <c r="F18" s="240">
        <f t="shared" si="0"/>
        <v>0</v>
      </c>
    </row>
    <row r="19" spans="1:6" ht="21.75" customHeight="1">
      <c r="A19" s="242"/>
      <c r="B19" s="244"/>
      <c r="C19" s="240"/>
      <c r="D19" s="240"/>
      <c r="E19" s="240"/>
      <c r="F19" s="240">
        <f t="shared" si="0"/>
        <v>0</v>
      </c>
    </row>
    <row r="20" spans="1:6" ht="34.5" customHeight="1">
      <c r="A20" s="235"/>
      <c r="B20" s="236" t="s">
        <v>5</v>
      </c>
      <c r="C20" s="235">
        <f>SUM(C7:C19)</f>
        <v>1290800</v>
      </c>
      <c r="D20" s="235">
        <f>SUM(D7:D19)</f>
        <v>1290800</v>
      </c>
      <c r="E20" s="235">
        <f>SUM(E7:E19)</f>
        <v>1740500</v>
      </c>
      <c r="F20" s="235">
        <f>SUM(F7:F19)</f>
        <v>4322100</v>
      </c>
    </row>
    <row r="21" spans="2:6" ht="23.25" customHeight="1">
      <c r="B21" s="234"/>
      <c r="C21" s="233"/>
      <c r="D21" s="233"/>
      <c r="E21" s="233"/>
      <c r="F21" s="233"/>
    </row>
    <row r="22" spans="2:6" ht="23.25" customHeight="1">
      <c r="B22" s="234"/>
      <c r="C22" s="233"/>
      <c r="D22" s="233"/>
      <c r="E22" s="233"/>
      <c r="F22" s="233"/>
    </row>
    <row r="23" spans="2:6" ht="23.25" customHeight="1">
      <c r="B23" s="234"/>
      <c r="C23" s="233"/>
      <c r="D23" s="233"/>
      <c r="E23" s="233"/>
      <c r="F23" s="233"/>
    </row>
    <row r="24" spans="2:6" ht="23.25" customHeight="1">
      <c r="B24" s="234"/>
      <c r="C24" s="233"/>
      <c r="D24" s="233"/>
      <c r="E24" s="233"/>
      <c r="F24" s="233"/>
    </row>
    <row r="25" spans="2:6" ht="23.25" customHeight="1">
      <c r="B25" s="234"/>
      <c r="C25" s="233"/>
      <c r="D25" s="233"/>
      <c r="E25" s="233"/>
      <c r="F25" s="233"/>
    </row>
    <row r="26" spans="2:6" ht="23.25" customHeight="1">
      <c r="B26" s="234"/>
      <c r="C26" s="233"/>
      <c r="D26" s="233"/>
      <c r="E26" s="233"/>
      <c r="F26" s="233"/>
    </row>
    <row r="27" spans="2:6" ht="23.25" customHeight="1">
      <c r="B27" s="234"/>
      <c r="C27" s="233"/>
      <c r="D27" s="233"/>
      <c r="E27" s="233"/>
      <c r="F27" s="233"/>
    </row>
    <row r="28" spans="2:6" ht="23.25" customHeight="1">
      <c r="B28" s="234"/>
      <c r="C28" s="233"/>
      <c r="D28" s="233"/>
      <c r="E28" s="233"/>
      <c r="F28" s="233"/>
    </row>
    <row r="29" spans="2:6" ht="23.25" customHeight="1">
      <c r="B29" s="234"/>
      <c r="C29" s="233"/>
      <c r="D29" s="233"/>
      <c r="E29" s="233"/>
      <c r="F29" s="233"/>
    </row>
    <row r="30" spans="2:6" ht="23.25" customHeight="1">
      <c r="B30" s="234"/>
      <c r="C30" s="233"/>
      <c r="D30" s="233"/>
      <c r="E30" s="233"/>
      <c r="F30" s="233"/>
    </row>
    <row r="31" spans="2:6" ht="23.25" customHeight="1">
      <c r="B31" s="234"/>
      <c r="C31" s="233"/>
      <c r="D31" s="233"/>
      <c r="E31" s="233"/>
      <c r="F31" s="233"/>
    </row>
    <row r="32" spans="2:6" ht="23.25" customHeight="1">
      <c r="B32" s="234"/>
      <c r="C32" s="233"/>
      <c r="D32" s="233"/>
      <c r="E32" s="233"/>
      <c r="F32" s="233"/>
    </row>
    <row r="33" spans="2:6" ht="23.25" customHeight="1">
      <c r="B33" s="234"/>
      <c r="C33" s="233"/>
      <c r="D33" s="233"/>
      <c r="E33" s="233"/>
      <c r="F33" s="233"/>
    </row>
    <row r="34" spans="2:6" ht="20.25" customHeight="1">
      <c r="B34" s="234"/>
      <c r="C34" s="233"/>
      <c r="D34" s="233"/>
      <c r="E34" s="233"/>
      <c r="F34" s="233"/>
    </row>
    <row r="35" spans="1:7" s="32" customFormat="1" ht="33" customHeight="1">
      <c r="A35" s="266" t="s">
        <v>33</v>
      </c>
      <c r="B35" s="266"/>
      <c r="C35" s="266"/>
      <c r="D35" s="266"/>
      <c r="E35" s="266"/>
      <c r="F35" s="266"/>
      <c r="G35" s="245"/>
    </row>
    <row r="36" spans="1:7" s="232" customFormat="1" ht="23.25">
      <c r="A36" s="268" t="s">
        <v>268</v>
      </c>
      <c r="B36" s="268"/>
      <c r="C36" s="268"/>
      <c r="D36" s="268"/>
      <c r="E36" s="268"/>
      <c r="F36" s="268"/>
      <c r="G36" s="246"/>
    </row>
    <row r="37" spans="1:7" s="32" customFormat="1" ht="23.25">
      <c r="A37" s="279" t="s">
        <v>284</v>
      </c>
      <c r="B37" s="279"/>
      <c r="C37" s="279"/>
      <c r="D37" s="279"/>
      <c r="E37" s="279"/>
      <c r="F37" s="279"/>
      <c r="G37" s="245"/>
    </row>
    <row r="38" spans="1:7" s="32" customFormat="1" ht="23.25">
      <c r="A38" s="118" t="s">
        <v>0</v>
      </c>
      <c r="B38" s="118" t="s">
        <v>1</v>
      </c>
      <c r="C38" s="119" t="s">
        <v>23</v>
      </c>
      <c r="D38" s="119" t="s">
        <v>24</v>
      </c>
      <c r="E38" s="119" t="s">
        <v>25</v>
      </c>
      <c r="F38" s="120" t="s">
        <v>5</v>
      </c>
      <c r="G38" s="245"/>
    </row>
    <row r="39" spans="1:7" s="32" customFormat="1" ht="23.25">
      <c r="A39" s="121"/>
      <c r="B39" s="121"/>
      <c r="C39" s="122"/>
      <c r="D39" s="122"/>
      <c r="E39" s="122"/>
      <c r="F39" s="123" t="s">
        <v>8</v>
      </c>
      <c r="G39" s="245"/>
    </row>
    <row r="40" spans="1:6" ht="21.75" customHeight="1">
      <c r="A40" s="238"/>
      <c r="B40" s="239" t="s">
        <v>271</v>
      </c>
      <c r="C40" s="240"/>
      <c r="D40" s="241"/>
      <c r="E40" s="241"/>
      <c r="F40" s="240"/>
    </row>
    <row r="41" spans="1:7" ht="21.75" customHeight="1">
      <c r="A41" s="242">
        <v>1</v>
      </c>
      <c r="B41" s="243" t="s">
        <v>283</v>
      </c>
      <c r="C41" s="240">
        <v>10600</v>
      </c>
      <c r="D41" s="241">
        <v>10600</v>
      </c>
      <c r="E41" s="241">
        <v>10600</v>
      </c>
      <c r="F41" s="240">
        <f>C41+D41+E41</f>
        <v>31800</v>
      </c>
      <c r="G41" s="245">
        <v>125960</v>
      </c>
    </row>
    <row r="42" spans="1:7" ht="21.75" customHeight="1">
      <c r="A42" s="242">
        <v>2</v>
      </c>
      <c r="B42" s="243" t="s">
        <v>272</v>
      </c>
      <c r="C42" s="240"/>
      <c r="D42" s="241"/>
      <c r="E42" s="241"/>
      <c r="F42" s="240">
        <f aca="true" t="shared" si="1" ref="F42:F48">C42+D42+E42</f>
        <v>0</v>
      </c>
      <c r="G42" s="245">
        <v>399700</v>
      </c>
    </row>
    <row r="43" spans="1:7" ht="21.75" customHeight="1">
      <c r="A43" s="242">
        <v>3</v>
      </c>
      <c r="B43" s="243" t="s">
        <v>273</v>
      </c>
      <c r="C43" s="240"/>
      <c r="D43" s="241"/>
      <c r="E43" s="241"/>
      <c r="F43" s="240">
        <f t="shared" si="1"/>
        <v>0</v>
      </c>
      <c r="G43" s="245">
        <v>1200000</v>
      </c>
    </row>
    <row r="44" spans="1:7" ht="21.75" customHeight="1">
      <c r="A44" s="242">
        <v>4</v>
      </c>
      <c r="B44" s="243" t="s">
        <v>274</v>
      </c>
      <c r="C44" s="240"/>
      <c r="D44" s="240"/>
      <c r="E44" s="240"/>
      <c r="F44" s="240">
        <f t="shared" si="1"/>
        <v>0</v>
      </c>
      <c r="G44" s="245">
        <v>250000</v>
      </c>
    </row>
    <row r="45" spans="1:7" ht="21.75" customHeight="1">
      <c r="A45" s="242">
        <v>5</v>
      </c>
      <c r="B45" s="243" t="s">
        <v>275</v>
      </c>
      <c r="C45" s="241">
        <v>1019700</v>
      </c>
      <c r="D45" s="241">
        <v>1019700</v>
      </c>
      <c r="E45" s="241">
        <v>1019700</v>
      </c>
      <c r="F45" s="240">
        <f t="shared" si="1"/>
        <v>3059100</v>
      </c>
      <c r="G45" s="245">
        <v>12980400</v>
      </c>
    </row>
    <row r="46" spans="1:7" ht="21.75" customHeight="1">
      <c r="A46" s="242">
        <v>6</v>
      </c>
      <c r="B46" s="243" t="s">
        <v>276</v>
      </c>
      <c r="C46" s="240">
        <v>228000</v>
      </c>
      <c r="D46" s="240">
        <v>228000</v>
      </c>
      <c r="E46" s="240">
        <v>228000</v>
      </c>
      <c r="F46" s="240">
        <f t="shared" si="1"/>
        <v>684000</v>
      </c>
      <c r="G46" s="245">
        <v>2947200</v>
      </c>
    </row>
    <row r="47" spans="1:7" ht="21.75" customHeight="1">
      <c r="A47" s="242">
        <v>7</v>
      </c>
      <c r="B47" s="243" t="s">
        <v>277</v>
      </c>
      <c r="C47" s="240">
        <v>32500</v>
      </c>
      <c r="D47" s="240">
        <v>32500</v>
      </c>
      <c r="E47" s="240">
        <v>32500</v>
      </c>
      <c r="F47" s="240">
        <f t="shared" si="1"/>
        <v>97500</v>
      </c>
      <c r="G47" s="245">
        <v>450000</v>
      </c>
    </row>
    <row r="48" spans="1:7" ht="21.75" customHeight="1">
      <c r="A48" s="242">
        <v>8</v>
      </c>
      <c r="B48" s="243" t="s">
        <v>278</v>
      </c>
      <c r="C48" s="240">
        <v>50000</v>
      </c>
      <c r="D48" s="240"/>
      <c r="E48" s="240">
        <v>50000</v>
      </c>
      <c r="F48" s="240">
        <f t="shared" si="1"/>
        <v>100000</v>
      </c>
      <c r="G48" s="245">
        <v>340000</v>
      </c>
    </row>
    <row r="49" spans="1:7" ht="21.75" customHeight="1">
      <c r="A49" s="242">
        <v>10</v>
      </c>
      <c r="B49" s="243" t="s">
        <v>279</v>
      </c>
      <c r="C49" s="240">
        <v>150000</v>
      </c>
      <c r="D49" s="240"/>
      <c r="E49" s="240"/>
      <c r="F49" s="240">
        <f>C49+D49+E49</f>
        <v>150000</v>
      </c>
      <c r="G49" s="245">
        <v>150000</v>
      </c>
    </row>
    <row r="50" spans="1:7" ht="21.75" customHeight="1">
      <c r="A50" s="242">
        <v>11</v>
      </c>
      <c r="B50" s="243" t="s">
        <v>280</v>
      </c>
      <c r="C50" s="240">
        <v>32000</v>
      </c>
      <c r="D50" s="240"/>
      <c r="E50" s="240"/>
      <c r="F50" s="240">
        <f>C50+D50+E50</f>
        <v>32000</v>
      </c>
      <c r="G50" s="245">
        <v>32000</v>
      </c>
    </row>
    <row r="51" spans="1:7" ht="21.75" customHeight="1">
      <c r="A51" s="242">
        <v>12</v>
      </c>
      <c r="B51" s="243" t="s">
        <v>281</v>
      </c>
      <c r="C51" s="240">
        <v>170000</v>
      </c>
      <c r="D51" s="240"/>
      <c r="E51" s="240"/>
      <c r="F51" s="240">
        <f>C51+D51+E51</f>
        <v>170000</v>
      </c>
      <c r="G51" s="245">
        <v>170000</v>
      </c>
    </row>
    <row r="52" spans="1:6" ht="21.75" customHeight="1">
      <c r="A52" s="242"/>
      <c r="B52" s="243"/>
      <c r="C52" s="240"/>
      <c r="D52" s="240"/>
      <c r="E52" s="240"/>
      <c r="F52" s="240">
        <f>C52+D52+E52</f>
        <v>0</v>
      </c>
    </row>
    <row r="53" spans="1:6" ht="21.75" customHeight="1">
      <c r="A53" s="242"/>
      <c r="B53" s="244"/>
      <c r="C53" s="240"/>
      <c r="D53" s="240"/>
      <c r="E53" s="240"/>
      <c r="F53" s="240">
        <f>C53+D53+E53</f>
        <v>0</v>
      </c>
    </row>
    <row r="54" spans="1:6" ht="34.5" customHeight="1">
      <c r="A54" s="235"/>
      <c r="B54" s="236" t="s">
        <v>5</v>
      </c>
      <c r="C54" s="235">
        <f>SUM(C41:C53)</f>
        <v>1692800</v>
      </c>
      <c r="D54" s="235">
        <f>SUM(D41:D53)</f>
        <v>1290800</v>
      </c>
      <c r="E54" s="235">
        <f>SUM(E41:E53)</f>
        <v>1340800</v>
      </c>
      <c r="F54" s="235">
        <f>SUM(F41:F53)</f>
        <v>4324400</v>
      </c>
    </row>
    <row r="55" ht="25.5" customHeight="1">
      <c r="B55" s="30"/>
    </row>
    <row r="56" ht="25.5" customHeight="1">
      <c r="B56" s="30"/>
    </row>
    <row r="57" ht="25.5" customHeight="1">
      <c r="B57" s="30"/>
    </row>
    <row r="58" ht="25.5" customHeight="1">
      <c r="B58" s="30"/>
    </row>
    <row r="59" ht="25.5" customHeight="1">
      <c r="B59" s="30"/>
    </row>
    <row r="60" ht="25.5" customHeight="1">
      <c r="B60" s="30"/>
    </row>
    <row r="61" ht="25.5" customHeight="1">
      <c r="B61" s="30"/>
    </row>
    <row r="62" ht="25.5" customHeight="1">
      <c r="B62" s="30"/>
    </row>
    <row r="63" ht="25.5" customHeight="1">
      <c r="B63" s="30"/>
    </row>
    <row r="68" spans="1:7" s="32" customFormat="1" ht="33" customHeight="1">
      <c r="A68" s="266" t="s">
        <v>33</v>
      </c>
      <c r="B68" s="266"/>
      <c r="C68" s="266"/>
      <c r="D68" s="266"/>
      <c r="E68" s="266"/>
      <c r="F68" s="266"/>
      <c r="G68" s="245"/>
    </row>
    <row r="69" spans="1:7" s="232" customFormat="1" ht="23.25">
      <c r="A69" s="268" t="s">
        <v>257</v>
      </c>
      <c r="B69" s="268"/>
      <c r="C69" s="268"/>
      <c r="D69" s="268"/>
      <c r="E69" s="268"/>
      <c r="F69" s="268"/>
      <c r="G69" s="246"/>
    </row>
    <row r="70" spans="1:7" s="32" customFormat="1" ht="23.25">
      <c r="A70" s="279" t="s">
        <v>284</v>
      </c>
      <c r="B70" s="279"/>
      <c r="C70" s="279"/>
      <c r="D70" s="279"/>
      <c r="E70" s="279"/>
      <c r="F70" s="279"/>
      <c r="G70" s="245"/>
    </row>
    <row r="71" spans="1:7" s="32" customFormat="1" ht="23.25">
      <c r="A71" s="118" t="s">
        <v>0</v>
      </c>
      <c r="B71" s="118" t="s">
        <v>1</v>
      </c>
      <c r="C71" s="119" t="s">
        <v>26</v>
      </c>
      <c r="D71" s="119" t="s">
        <v>27</v>
      </c>
      <c r="E71" s="119" t="s">
        <v>28</v>
      </c>
      <c r="F71" s="120" t="s">
        <v>5</v>
      </c>
      <c r="G71" s="245"/>
    </row>
    <row r="72" spans="1:7" s="32" customFormat="1" ht="23.25">
      <c r="A72" s="121"/>
      <c r="B72" s="121"/>
      <c r="C72" s="122"/>
      <c r="D72" s="122"/>
      <c r="E72" s="122"/>
      <c r="F72" s="123" t="s">
        <v>8</v>
      </c>
      <c r="G72" s="245"/>
    </row>
    <row r="73" spans="1:6" ht="21.75" customHeight="1">
      <c r="A73" s="238"/>
      <c r="B73" s="239" t="s">
        <v>271</v>
      </c>
      <c r="C73" s="240"/>
      <c r="D73" s="241"/>
      <c r="E73" s="241"/>
      <c r="F73" s="240"/>
    </row>
    <row r="74" spans="1:7" ht="21.75" customHeight="1">
      <c r="A74" s="242">
        <v>1</v>
      </c>
      <c r="B74" s="243" t="s">
        <v>283</v>
      </c>
      <c r="C74" s="240">
        <v>10600</v>
      </c>
      <c r="D74" s="241">
        <v>10600</v>
      </c>
      <c r="E74" s="241">
        <v>10600</v>
      </c>
      <c r="F74" s="240">
        <f>C74+D74+E74</f>
        <v>31800</v>
      </c>
      <c r="G74" s="245">
        <v>125960</v>
      </c>
    </row>
    <row r="75" spans="1:7" ht="21.75" customHeight="1">
      <c r="A75" s="242">
        <v>2</v>
      </c>
      <c r="B75" s="243" t="s">
        <v>272</v>
      </c>
      <c r="C75" s="240"/>
      <c r="D75" s="241"/>
      <c r="E75" s="241"/>
      <c r="F75" s="240">
        <f aca="true" t="shared" si="2" ref="F75:F81">C75+D75+E75</f>
        <v>0</v>
      </c>
      <c r="G75" s="245">
        <v>399700</v>
      </c>
    </row>
    <row r="76" spans="1:7" ht="21.75" customHeight="1">
      <c r="A76" s="242">
        <v>3</v>
      </c>
      <c r="B76" s="243" t="s">
        <v>273</v>
      </c>
      <c r="C76" s="240"/>
      <c r="D76" s="241"/>
      <c r="E76" s="241">
        <v>1200000</v>
      </c>
      <c r="F76" s="240">
        <f t="shared" si="2"/>
        <v>1200000</v>
      </c>
      <c r="G76" s="245">
        <v>1200000</v>
      </c>
    </row>
    <row r="77" spans="1:7" ht="21.75" customHeight="1">
      <c r="A77" s="242">
        <v>4</v>
      </c>
      <c r="B77" s="243" t="s">
        <v>274</v>
      </c>
      <c r="C77" s="240"/>
      <c r="D77" s="240"/>
      <c r="E77" s="240">
        <v>250000</v>
      </c>
      <c r="F77" s="240">
        <f t="shared" si="2"/>
        <v>250000</v>
      </c>
      <c r="G77" s="245">
        <v>250000</v>
      </c>
    </row>
    <row r="78" spans="1:7" ht="21.75" customHeight="1">
      <c r="A78" s="242">
        <v>5</v>
      </c>
      <c r="B78" s="243" t="s">
        <v>275</v>
      </c>
      <c r="C78" s="241">
        <v>1023600</v>
      </c>
      <c r="D78" s="241">
        <v>1023600</v>
      </c>
      <c r="E78" s="241">
        <v>1023600</v>
      </c>
      <c r="F78" s="240">
        <f t="shared" si="2"/>
        <v>3070800</v>
      </c>
      <c r="G78" s="245">
        <v>12980400</v>
      </c>
    </row>
    <row r="79" spans="1:7" ht="21.75" customHeight="1">
      <c r="A79" s="242">
        <v>6</v>
      </c>
      <c r="B79" s="243" t="s">
        <v>276</v>
      </c>
      <c r="C79" s="240">
        <v>228000</v>
      </c>
      <c r="D79" s="240">
        <v>228000</v>
      </c>
      <c r="E79" s="240">
        <v>228000</v>
      </c>
      <c r="F79" s="240">
        <f t="shared" si="2"/>
        <v>684000</v>
      </c>
      <c r="G79" s="245">
        <v>2947200</v>
      </c>
    </row>
    <row r="80" spans="1:7" ht="21.75" customHeight="1">
      <c r="A80" s="242">
        <v>7</v>
      </c>
      <c r="B80" s="243" t="s">
        <v>277</v>
      </c>
      <c r="C80" s="240">
        <v>32500</v>
      </c>
      <c r="D80" s="240">
        <v>32500</v>
      </c>
      <c r="E80" s="240">
        <v>32500</v>
      </c>
      <c r="F80" s="240">
        <f t="shared" si="2"/>
        <v>97500</v>
      </c>
      <c r="G80" s="245">
        <v>450000</v>
      </c>
    </row>
    <row r="81" spans="1:7" ht="21.75" customHeight="1">
      <c r="A81" s="242">
        <v>8</v>
      </c>
      <c r="B81" s="243" t="s">
        <v>278</v>
      </c>
      <c r="C81" s="240">
        <v>100000</v>
      </c>
      <c r="D81" s="240"/>
      <c r="E81" s="240"/>
      <c r="F81" s="240">
        <f t="shared" si="2"/>
        <v>100000</v>
      </c>
      <c r="G81" s="245">
        <v>340000</v>
      </c>
    </row>
    <row r="82" spans="1:7" ht="21.75" customHeight="1">
      <c r="A82" s="242">
        <v>10</v>
      </c>
      <c r="B82" s="243" t="s">
        <v>279</v>
      </c>
      <c r="C82" s="240"/>
      <c r="D82" s="240"/>
      <c r="E82" s="240"/>
      <c r="F82" s="240">
        <f>C82+D82+E82</f>
        <v>0</v>
      </c>
      <c r="G82" s="245">
        <v>150000</v>
      </c>
    </row>
    <row r="83" spans="1:7" ht="21.75" customHeight="1">
      <c r="A83" s="242">
        <v>11</v>
      </c>
      <c r="B83" s="243" t="s">
        <v>280</v>
      </c>
      <c r="C83" s="240"/>
      <c r="D83" s="240"/>
      <c r="E83" s="240"/>
      <c r="F83" s="240">
        <f>C83+D83+E83</f>
        <v>0</v>
      </c>
      <c r="G83" s="245">
        <v>32000</v>
      </c>
    </row>
    <row r="84" spans="1:7" ht="21.75" customHeight="1">
      <c r="A84" s="242">
        <v>12</v>
      </c>
      <c r="B84" s="243" t="s">
        <v>281</v>
      </c>
      <c r="C84" s="240"/>
      <c r="D84" s="240"/>
      <c r="E84" s="240"/>
      <c r="F84" s="240">
        <f>C84+D84+E84</f>
        <v>0</v>
      </c>
      <c r="G84" s="245">
        <v>170000</v>
      </c>
    </row>
    <row r="85" spans="1:6" ht="21.75" customHeight="1">
      <c r="A85" s="242"/>
      <c r="B85" s="243"/>
      <c r="C85" s="240"/>
      <c r="D85" s="240"/>
      <c r="E85" s="240"/>
      <c r="F85" s="240">
        <f>C85+D85+E85</f>
        <v>0</v>
      </c>
    </row>
    <row r="86" spans="1:6" ht="21.75" customHeight="1">
      <c r="A86" s="242"/>
      <c r="B86" s="244"/>
      <c r="C86" s="240"/>
      <c r="D86" s="240"/>
      <c r="E86" s="240"/>
      <c r="F86" s="240">
        <f>C86+D86+E86</f>
        <v>0</v>
      </c>
    </row>
    <row r="87" spans="1:6" ht="34.5" customHeight="1">
      <c r="A87" s="235"/>
      <c r="B87" s="236" t="s">
        <v>5</v>
      </c>
      <c r="C87" s="235">
        <f>SUM(C74:C86)</f>
        <v>1394700</v>
      </c>
      <c r="D87" s="235">
        <f>SUM(D74:D86)</f>
        <v>1294700</v>
      </c>
      <c r="E87" s="235">
        <f>SUM(E74:E86)</f>
        <v>2744700</v>
      </c>
      <c r="F87" s="235">
        <f>SUM(F74:F86)</f>
        <v>5434100</v>
      </c>
    </row>
    <row r="101" spans="1:7" s="32" customFormat="1" ht="33" customHeight="1">
      <c r="A101" s="266" t="s">
        <v>33</v>
      </c>
      <c r="B101" s="266"/>
      <c r="C101" s="266"/>
      <c r="D101" s="266"/>
      <c r="E101" s="266"/>
      <c r="F101" s="266"/>
      <c r="G101" s="245"/>
    </row>
    <row r="102" spans="1:7" s="232" customFormat="1" ht="23.25">
      <c r="A102" s="268" t="s">
        <v>258</v>
      </c>
      <c r="B102" s="268"/>
      <c r="C102" s="268"/>
      <c r="D102" s="268"/>
      <c r="E102" s="268"/>
      <c r="F102" s="268"/>
      <c r="G102" s="246"/>
    </row>
    <row r="103" spans="1:7" s="32" customFormat="1" ht="23.25">
      <c r="A103" s="279" t="s">
        <v>284</v>
      </c>
      <c r="B103" s="279"/>
      <c r="C103" s="279"/>
      <c r="D103" s="279"/>
      <c r="E103" s="279"/>
      <c r="F103" s="279"/>
      <c r="G103" s="245"/>
    </row>
    <row r="104" spans="1:7" s="32" customFormat="1" ht="23.25">
      <c r="A104" s="118" t="s">
        <v>0</v>
      </c>
      <c r="B104" s="118" t="s">
        <v>1</v>
      </c>
      <c r="C104" s="119" t="s">
        <v>30</v>
      </c>
      <c r="D104" s="119" t="s">
        <v>31</v>
      </c>
      <c r="E104" s="119" t="s">
        <v>32</v>
      </c>
      <c r="F104" s="120" t="s">
        <v>5</v>
      </c>
      <c r="G104" s="245"/>
    </row>
    <row r="105" spans="1:7" s="32" customFormat="1" ht="23.25">
      <c r="A105" s="121"/>
      <c r="B105" s="121"/>
      <c r="C105" s="122"/>
      <c r="D105" s="122"/>
      <c r="E105" s="122"/>
      <c r="F105" s="123" t="s">
        <v>8</v>
      </c>
      <c r="G105" s="245"/>
    </row>
    <row r="106" spans="1:6" ht="21.75" customHeight="1">
      <c r="A106" s="238"/>
      <c r="B106" s="239" t="s">
        <v>271</v>
      </c>
      <c r="C106" s="240"/>
      <c r="D106" s="241"/>
      <c r="E106" s="241"/>
      <c r="F106" s="240"/>
    </row>
    <row r="107" spans="1:7" ht="21.75" customHeight="1">
      <c r="A107" s="242">
        <v>1</v>
      </c>
      <c r="B107" s="243" t="s">
        <v>283</v>
      </c>
      <c r="C107" s="240">
        <v>10600</v>
      </c>
      <c r="D107" s="241">
        <v>10600</v>
      </c>
      <c r="E107" s="241">
        <v>10600</v>
      </c>
      <c r="F107" s="240">
        <f>C107+D107+E107</f>
        <v>31800</v>
      </c>
      <c r="G107" s="245">
        <v>125960</v>
      </c>
    </row>
    <row r="108" spans="1:7" ht="21.75" customHeight="1">
      <c r="A108" s="242">
        <v>2</v>
      </c>
      <c r="B108" s="243" t="s">
        <v>272</v>
      </c>
      <c r="C108" s="240"/>
      <c r="D108" s="241"/>
      <c r="E108" s="241"/>
      <c r="F108" s="240">
        <f aca="true" t="shared" si="3" ref="F108:F114">C108+D108+E108</f>
        <v>0</v>
      </c>
      <c r="G108" s="245">
        <v>399700</v>
      </c>
    </row>
    <row r="109" spans="1:7" ht="21.75" customHeight="1">
      <c r="A109" s="242">
        <v>3</v>
      </c>
      <c r="B109" s="243" t="s">
        <v>273</v>
      </c>
      <c r="C109" s="240"/>
      <c r="D109" s="241"/>
      <c r="E109" s="241"/>
      <c r="F109" s="240">
        <f t="shared" si="3"/>
        <v>0</v>
      </c>
      <c r="G109" s="245">
        <v>1200000</v>
      </c>
    </row>
    <row r="110" spans="1:7" ht="21.75" customHeight="1">
      <c r="A110" s="242">
        <v>4</v>
      </c>
      <c r="B110" s="243" t="s">
        <v>274</v>
      </c>
      <c r="C110" s="240"/>
      <c r="D110" s="240"/>
      <c r="E110" s="240"/>
      <c r="F110" s="240">
        <f t="shared" si="3"/>
        <v>0</v>
      </c>
      <c r="G110" s="245">
        <v>250000</v>
      </c>
    </row>
    <row r="111" spans="1:7" ht="21.75" customHeight="1">
      <c r="A111" s="242">
        <v>5</v>
      </c>
      <c r="B111" s="243" t="s">
        <v>275</v>
      </c>
      <c r="C111" s="241">
        <v>1023600</v>
      </c>
      <c r="D111" s="241">
        <v>1023600</v>
      </c>
      <c r="E111" s="241">
        <v>1023600</v>
      </c>
      <c r="F111" s="240">
        <f t="shared" si="3"/>
        <v>3070800</v>
      </c>
      <c r="G111" s="245">
        <v>12980400</v>
      </c>
    </row>
    <row r="112" spans="1:7" ht="21.75" customHeight="1">
      <c r="A112" s="242">
        <v>6</v>
      </c>
      <c r="B112" s="243" t="s">
        <v>276</v>
      </c>
      <c r="C112" s="240">
        <v>228000</v>
      </c>
      <c r="D112" s="240">
        <v>228000</v>
      </c>
      <c r="E112" s="240">
        <v>228000</v>
      </c>
      <c r="F112" s="240">
        <f t="shared" si="3"/>
        <v>684000</v>
      </c>
      <c r="G112" s="245">
        <v>2947200</v>
      </c>
    </row>
    <row r="113" spans="1:7" ht="21.75" customHeight="1">
      <c r="A113" s="242">
        <v>7</v>
      </c>
      <c r="B113" s="243" t="s">
        <v>277</v>
      </c>
      <c r="C113" s="240">
        <v>32500</v>
      </c>
      <c r="D113" s="240">
        <v>32500</v>
      </c>
      <c r="E113" s="240">
        <v>32500</v>
      </c>
      <c r="F113" s="240">
        <f t="shared" si="3"/>
        <v>97500</v>
      </c>
      <c r="G113" s="245">
        <v>450000</v>
      </c>
    </row>
    <row r="114" spans="1:7" ht="21.75" customHeight="1">
      <c r="A114" s="242">
        <v>8</v>
      </c>
      <c r="B114" s="243" t="s">
        <v>278</v>
      </c>
      <c r="C114" s="240">
        <v>90000</v>
      </c>
      <c r="D114" s="240"/>
      <c r="E114" s="240"/>
      <c r="F114" s="240">
        <f t="shared" si="3"/>
        <v>90000</v>
      </c>
      <c r="G114" s="245">
        <v>340000</v>
      </c>
    </row>
    <row r="115" spans="1:7" ht="21.75" customHeight="1">
      <c r="A115" s="242">
        <v>10</v>
      </c>
      <c r="B115" s="243" t="s">
        <v>279</v>
      </c>
      <c r="C115" s="240"/>
      <c r="D115" s="240"/>
      <c r="E115" s="240"/>
      <c r="F115" s="240">
        <f>C115+D115+E115</f>
        <v>0</v>
      </c>
      <c r="G115" s="245">
        <v>150000</v>
      </c>
    </row>
    <row r="116" spans="1:7" ht="21.75" customHeight="1">
      <c r="A116" s="242">
        <v>11</v>
      </c>
      <c r="B116" s="243" t="s">
        <v>280</v>
      </c>
      <c r="C116" s="240"/>
      <c r="D116" s="240"/>
      <c r="E116" s="240"/>
      <c r="F116" s="240">
        <f>C116+D116+E116</f>
        <v>0</v>
      </c>
      <c r="G116" s="245">
        <v>32000</v>
      </c>
    </row>
    <row r="117" spans="1:7" ht="21.75" customHeight="1">
      <c r="A117" s="242">
        <v>12</v>
      </c>
      <c r="B117" s="243" t="s">
        <v>281</v>
      </c>
      <c r="C117" s="240"/>
      <c r="D117" s="240"/>
      <c r="E117" s="240"/>
      <c r="F117" s="240">
        <f>C117+D117+E117</f>
        <v>0</v>
      </c>
      <c r="G117" s="245">
        <v>170000</v>
      </c>
    </row>
    <row r="118" spans="1:6" ht="21.75" customHeight="1">
      <c r="A118" s="242"/>
      <c r="B118" s="243"/>
      <c r="C118" s="240"/>
      <c r="D118" s="240"/>
      <c r="E118" s="240"/>
      <c r="F118" s="240">
        <f>C118+D118+E118</f>
        <v>0</v>
      </c>
    </row>
    <row r="119" spans="1:6" ht="21.75" customHeight="1">
      <c r="A119" s="242"/>
      <c r="B119" s="244"/>
      <c r="C119" s="240"/>
      <c r="D119" s="240"/>
      <c r="E119" s="240"/>
      <c r="F119" s="240">
        <f>C119+D119+E119</f>
        <v>0</v>
      </c>
    </row>
    <row r="120" spans="1:6" ht="34.5" customHeight="1">
      <c r="A120" s="235"/>
      <c r="B120" s="236" t="s">
        <v>5</v>
      </c>
      <c r="C120" s="235">
        <f>SUM(C107:C119)</f>
        <v>1384700</v>
      </c>
      <c r="D120" s="235">
        <f>SUM(D107:D119)</f>
        <v>1294700</v>
      </c>
      <c r="E120" s="235">
        <f>SUM(E107:E119)</f>
        <v>1294700</v>
      </c>
      <c r="F120" s="235">
        <f>SUM(F107:F119)</f>
        <v>3974100</v>
      </c>
    </row>
  </sheetData>
  <sheetProtection/>
  <mergeCells count="12">
    <mergeCell ref="A68:F68"/>
    <mergeCell ref="A69:F69"/>
    <mergeCell ref="A70:F70"/>
    <mergeCell ref="A101:F101"/>
    <mergeCell ref="A102:F102"/>
    <mergeCell ref="A103:F103"/>
    <mergeCell ref="A1:F1"/>
    <mergeCell ref="A2:F2"/>
    <mergeCell ref="A3:F3"/>
    <mergeCell ref="A35:F35"/>
    <mergeCell ref="A36:F36"/>
    <mergeCell ref="A37:F3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4"/>
  <sheetViews>
    <sheetView zoomScale="120" zoomScaleNormal="120" zoomScalePageLayoutView="0" workbookViewId="0" topLeftCell="A118">
      <selection activeCell="S175" sqref="S175"/>
    </sheetView>
  </sheetViews>
  <sheetFormatPr defaultColWidth="9.140625" defaultRowHeight="21.75"/>
  <cols>
    <col min="1" max="1" width="5.421875" style="66" customWidth="1"/>
    <col min="2" max="2" width="17.7109375" style="26" customWidth="1"/>
    <col min="3" max="3" width="7.140625" style="26" customWidth="1"/>
    <col min="4" max="4" width="6.140625" style="26" customWidth="1"/>
    <col min="5" max="5" width="6.421875" style="26" customWidth="1"/>
    <col min="6" max="6" width="5.7109375" style="26" customWidth="1"/>
    <col min="7" max="7" width="8.00390625" style="26" customWidth="1"/>
    <col min="8" max="10" width="6.28125" style="26" customWidth="1"/>
    <col min="11" max="11" width="7.140625" style="26" customWidth="1"/>
    <col min="12" max="14" width="6.28125" style="26" customWidth="1"/>
    <col min="15" max="15" width="7.57421875" style="26" customWidth="1"/>
    <col min="16" max="16" width="9.140625" style="26" customWidth="1"/>
    <col min="17" max="17" width="9.140625" style="37" customWidth="1"/>
    <col min="18" max="16384" width="9.140625" style="26" customWidth="1"/>
  </cols>
  <sheetData>
    <row r="1" spans="1:15" ht="27.75" customHeight="1">
      <c r="A1" s="260" t="s">
        <v>33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</row>
    <row r="2" spans="1:15" ht="25.5" customHeight="1">
      <c r="A2" s="256" t="s">
        <v>155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20.25" customHeight="1">
      <c r="A3" s="35" t="s">
        <v>0</v>
      </c>
      <c r="B3" s="36" t="s">
        <v>1</v>
      </c>
      <c r="C3" s="257" t="s">
        <v>2</v>
      </c>
      <c r="D3" s="258"/>
      <c r="E3" s="258"/>
      <c r="F3" s="259"/>
      <c r="G3" s="257" t="s">
        <v>3</v>
      </c>
      <c r="H3" s="258"/>
      <c r="I3" s="258"/>
      <c r="J3" s="259"/>
      <c r="K3" s="257" t="s">
        <v>4</v>
      </c>
      <c r="L3" s="258"/>
      <c r="M3" s="258"/>
      <c r="N3" s="259"/>
      <c r="O3" s="36" t="s">
        <v>5</v>
      </c>
    </row>
    <row r="4" spans="1:15" ht="20.25" customHeight="1">
      <c r="A4" s="39" t="s">
        <v>125</v>
      </c>
      <c r="B4" s="40"/>
      <c r="C4" s="38" t="s">
        <v>6</v>
      </c>
      <c r="D4" s="38" t="s">
        <v>7</v>
      </c>
      <c r="E4" s="38" t="s">
        <v>20</v>
      </c>
      <c r="F4" s="38" t="s">
        <v>9</v>
      </c>
      <c r="G4" s="39" t="s">
        <v>6</v>
      </c>
      <c r="H4" s="41" t="s">
        <v>7</v>
      </c>
      <c r="I4" s="38" t="s">
        <v>20</v>
      </c>
      <c r="J4" s="38" t="s">
        <v>9</v>
      </c>
      <c r="K4" s="39" t="s">
        <v>6</v>
      </c>
      <c r="L4" s="39" t="s">
        <v>7</v>
      </c>
      <c r="M4" s="38" t="s">
        <v>20</v>
      </c>
      <c r="N4" s="38" t="s">
        <v>9</v>
      </c>
      <c r="O4" s="41" t="s">
        <v>8</v>
      </c>
    </row>
    <row r="5" spans="1:15" ht="15">
      <c r="A5" s="42"/>
      <c r="B5" s="43"/>
      <c r="C5" s="29"/>
      <c r="D5" s="29"/>
      <c r="E5" s="29" t="s">
        <v>21</v>
      </c>
      <c r="F5" s="29" t="s">
        <v>22</v>
      </c>
      <c r="G5" s="29"/>
      <c r="H5" s="29"/>
      <c r="I5" s="29" t="s">
        <v>21</v>
      </c>
      <c r="J5" s="29" t="s">
        <v>22</v>
      </c>
      <c r="K5" s="29"/>
      <c r="L5" s="29"/>
      <c r="M5" s="29" t="s">
        <v>21</v>
      </c>
      <c r="N5" s="29" t="s">
        <v>22</v>
      </c>
      <c r="O5" s="29"/>
    </row>
    <row r="6" spans="1:15" ht="15">
      <c r="A6" s="44"/>
      <c r="B6" s="45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</row>
    <row r="7" spans="1:17" ht="15">
      <c r="A7" s="59">
        <v>1</v>
      </c>
      <c r="B7" s="47" t="s">
        <v>233</v>
      </c>
      <c r="C7" s="68">
        <v>27600</v>
      </c>
      <c r="D7" s="68"/>
      <c r="E7" s="68">
        <v>4000</v>
      </c>
      <c r="F7" s="68">
        <v>4000</v>
      </c>
      <c r="G7" s="68">
        <v>27600</v>
      </c>
      <c r="H7" s="68"/>
      <c r="I7" s="68">
        <v>4000</v>
      </c>
      <c r="J7" s="68">
        <v>4000</v>
      </c>
      <c r="K7" s="68">
        <v>27600</v>
      </c>
      <c r="L7" s="68"/>
      <c r="M7" s="68">
        <v>4000</v>
      </c>
      <c r="N7" s="68">
        <v>4000</v>
      </c>
      <c r="O7" s="60">
        <f>SUM(C7:N7)</f>
        <v>106800</v>
      </c>
      <c r="Q7" s="37">
        <v>390000</v>
      </c>
    </row>
    <row r="8" spans="1:17" ht="15">
      <c r="A8" s="59">
        <v>2</v>
      </c>
      <c r="B8" s="51" t="s">
        <v>234</v>
      </c>
      <c r="C8" s="68">
        <v>15180</v>
      </c>
      <c r="D8" s="68"/>
      <c r="E8" s="68">
        <v>3000</v>
      </c>
      <c r="F8" s="68">
        <v>3000</v>
      </c>
      <c r="G8" s="68">
        <v>15180</v>
      </c>
      <c r="H8" s="68"/>
      <c r="I8" s="68">
        <v>3000</v>
      </c>
      <c r="J8" s="68">
        <v>3000</v>
      </c>
      <c r="K8" s="68">
        <v>15180</v>
      </c>
      <c r="L8" s="68"/>
      <c r="M8" s="68">
        <v>3000</v>
      </c>
      <c r="N8" s="68">
        <v>3000</v>
      </c>
      <c r="O8" s="60">
        <f aca="true" t="shared" si="0" ref="O8:O21">SUM(C8:N8)</f>
        <v>63540</v>
      </c>
      <c r="Q8" s="37">
        <v>79000</v>
      </c>
    </row>
    <row r="9" spans="1:17" ht="15">
      <c r="A9" s="59">
        <v>3</v>
      </c>
      <c r="B9" s="51" t="s">
        <v>235</v>
      </c>
      <c r="C9" s="68">
        <v>15180</v>
      </c>
      <c r="D9" s="68"/>
      <c r="E9" s="68">
        <v>3000</v>
      </c>
      <c r="F9" s="68">
        <v>3000</v>
      </c>
      <c r="G9" s="68">
        <v>15180</v>
      </c>
      <c r="H9" s="68"/>
      <c r="I9" s="68">
        <v>3000</v>
      </c>
      <c r="J9" s="68">
        <v>3000</v>
      </c>
      <c r="K9" s="68">
        <v>15180</v>
      </c>
      <c r="L9" s="68"/>
      <c r="M9" s="68">
        <v>3000</v>
      </c>
      <c r="N9" s="68">
        <v>3000</v>
      </c>
      <c r="O9" s="60">
        <f t="shared" si="0"/>
        <v>63540</v>
      </c>
      <c r="Q9" s="37">
        <v>79000</v>
      </c>
    </row>
    <row r="10" spans="1:17" ht="15">
      <c r="A10" s="59">
        <v>4</v>
      </c>
      <c r="B10" s="51" t="s">
        <v>236</v>
      </c>
      <c r="C10" s="229">
        <v>9660</v>
      </c>
      <c r="D10" s="68"/>
      <c r="E10" s="68"/>
      <c r="F10" s="51"/>
      <c r="G10" s="229">
        <v>9660</v>
      </c>
      <c r="H10" s="68"/>
      <c r="I10" s="68"/>
      <c r="J10" s="51"/>
      <c r="K10" s="229">
        <v>9660</v>
      </c>
      <c r="L10" s="68"/>
      <c r="M10" s="68"/>
      <c r="N10" s="51"/>
      <c r="O10" s="60">
        <f t="shared" si="0"/>
        <v>28980</v>
      </c>
      <c r="Q10" s="37">
        <v>105000</v>
      </c>
    </row>
    <row r="11" spans="1:17" ht="15">
      <c r="A11" s="59">
        <v>5</v>
      </c>
      <c r="B11" s="51" t="s">
        <v>237</v>
      </c>
      <c r="C11" s="229">
        <v>6900</v>
      </c>
      <c r="D11" s="68"/>
      <c r="E11" s="68"/>
      <c r="F11" s="51"/>
      <c r="G11" s="229">
        <v>6900</v>
      </c>
      <c r="H11" s="68"/>
      <c r="I11" s="68"/>
      <c r="J11" s="51"/>
      <c r="K11" s="229">
        <v>6900</v>
      </c>
      <c r="L11" s="68"/>
      <c r="M11" s="68"/>
      <c r="N11" s="51"/>
      <c r="O11" s="60">
        <f t="shared" si="0"/>
        <v>20700</v>
      </c>
      <c r="Q11" s="37">
        <v>897000</v>
      </c>
    </row>
    <row r="12" spans="1:17" ht="15">
      <c r="A12" s="59">
        <v>6</v>
      </c>
      <c r="B12" s="51" t="s">
        <v>238</v>
      </c>
      <c r="C12" s="229">
        <v>9660</v>
      </c>
      <c r="D12" s="68"/>
      <c r="E12" s="68"/>
      <c r="F12" s="50"/>
      <c r="G12" s="229">
        <v>9660</v>
      </c>
      <c r="H12" s="68"/>
      <c r="I12" s="68"/>
      <c r="J12" s="50"/>
      <c r="K12" s="229">
        <v>9660</v>
      </c>
      <c r="L12" s="68"/>
      <c r="M12" s="68"/>
      <c r="N12" s="50"/>
      <c r="O12" s="60">
        <f t="shared" si="0"/>
        <v>28980</v>
      </c>
      <c r="Q12" s="37">
        <v>1957700</v>
      </c>
    </row>
    <row r="13" spans="1:17" ht="15">
      <c r="A13" s="59">
        <v>7</v>
      </c>
      <c r="B13" s="51" t="s">
        <v>239</v>
      </c>
      <c r="C13" s="229">
        <v>9660</v>
      </c>
      <c r="D13" s="68"/>
      <c r="E13" s="68"/>
      <c r="F13" s="50"/>
      <c r="G13" s="229">
        <v>9660</v>
      </c>
      <c r="H13" s="68"/>
      <c r="I13" s="68"/>
      <c r="J13" s="50"/>
      <c r="K13" s="229">
        <v>9660</v>
      </c>
      <c r="L13" s="68"/>
      <c r="M13" s="68"/>
      <c r="N13" s="50"/>
      <c r="O13" s="60">
        <f t="shared" si="0"/>
        <v>28980</v>
      </c>
      <c r="Q13" s="37">
        <v>315000</v>
      </c>
    </row>
    <row r="14" spans="1:17" ht="15">
      <c r="A14" s="59">
        <v>8</v>
      </c>
      <c r="B14" s="51" t="s">
        <v>240</v>
      </c>
      <c r="C14" s="229">
        <v>9660</v>
      </c>
      <c r="D14" s="68"/>
      <c r="E14" s="68"/>
      <c r="F14" s="50"/>
      <c r="G14" s="229">
        <v>9660</v>
      </c>
      <c r="H14" s="68"/>
      <c r="I14" s="68"/>
      <c r="J14" s="50"/>
      <c r="K14" s="229">
        <v>9660</v>
      </c>
      <c r="L14" s="68"/>
      <c r="M14" s="68"/>
      <c r="N14" s="50"/>
      <c r="O14" s="60">
        <f t="shared" si="0"/>
        <v>28980</v>
      </c>
      <c r="Q14" s="37">
        <v>42000</v>
      </c>
    </row>
    <row r="15" spans="1:17" ht="15">
      <c r="A15" s="59">
        <v>9</v>
      </c>
      <c r="B15" s="51" t="s">
        <v>241</v>
      </c>
      <c r="C15" s="229">
        <v>12420</v>
      </c>
      <c r="D15" s="68"/>
      <c r="E15" s="68"/>
      <c r="F15" s="50"/>
      <c r="G15" s="229">
        <v>12420</v>
      </c>
      <c r="H15" s="68"/>
      <c r="I15" s="68"/>
      <c r="J15" s="50"/>
      <c r="K15" s="229">
        <v>12420</v>
      </c>
      <c r="L15" s="68"/>
      <c r="M15" s="68"/>
      <c r="N15" s="50"/>
      <c r="O15" s="60">
        <f t="shared" si="0"/>
        <v>37260</v>
      </c>
      <c r="Q15" s="37">
        <v>1383000</v>
      </c>
    </row>
    <row r="16" spans="1:17" ht="15">
      <c r="A16" s="70" t="s">
        <v>150</v>
      </c>
      <c r="B16" s="51" t="s">
        <v>242</v>
      </c>
      <c r="C16" s="229">
        <v>9660</v>
      </c>
      <c r="D16" s="68"/>
      <c r="E16" s="68"/>
      <c r="F16" s="50"/>
      <c r="G16" s="229">
        <v>9660</v>
      </c>
      <c r="H16" s="68"/>
      <c r="I16" s="68"/>
      <c r="J16" s="50"/>
      <c r="K16" s="229">
        <v>9660</v>
      </c>
      <c r="L16" s="68"/>
      <c r="M16" s="68"/>
      <c r="N16" s="50"/>
      <c r="O16" s="60">
        <f t="shared" si="0"/>
        <v>28980</v>
      </c>
      <c r="Q16" s="37">
        <v>405000</v>
      </c>
    </row>
    <row r="17" spans="1:17" ht="15">
      <c r="A17" s="70" t="s">
        <v>151</v>
      </c>
      <c r="B17" s="51" t="s">
        <v>243</v>
      </c>
      <c r="C17" s="229">
        <v>15180</v>
      </c>
      <c r="D17" s="68"/>
      <c r="E17" s="68"/>
      <c r="F17" s="50"/>
      <c r="G17" s="229">
        <v>15180</v>
      </c>
      <c r="H17" s="68"/>
      <c r="I17" s="68"/>
      <c r="J17" s="50"/>
      <c r="K17" s="229">
        <v>15180</v>
      </c>
      <c r="L17" s="68"/>
      <c r="M17" s="68"/>
      <c r="N17" s="50"/>
      <c r="O17" s="60">
        <f t="shared" si="0"/>
        <v>45540</v>
      </c>
      <c r="Q17" s="37">
        <f>SUM(Q7:Q16)</f>
        <v>5652700</v>
      </c>
    </row>
    <row r="18" spans="1:15" ht="15">
      <c r="A18" s="70" t="s">
        <v>152</v>
      </c>
      <c r="B18" s="51" t="s">
        <v>244</v>
      </c>
      <c r="C18" s="229">
        <v>9660</v>
      </c>
      <c r="D18" s="68"/>
      <c r="E18" s="68"/>
      <c r="F18" s="50"/>
      <c r="G18" s="229">
        <v>9660</v>
      </c>
      <c r="H18" s="68"/>
      <c r="I18" s="68"/>
      <c r="J18" s="50"/>
      <c r="K18" s="229">
        <v>9660</v>
      </c>
      <c r="L18" s="68"/>
      <c r="M18" s="68"/>
      <c r="N18" s="50"/>
      <c r="O18" s="60">
        <f t="shared" si="0"/>
        <v>28980</v>
      </c>
    </row>
    <row r="19" spans="1:15" ht="15">
      <c r="A19" s="70" t="s">
        <v>153</v>
      </c>
      <c r="B19" s="51" t="s">
        <v>245</v>
      </c>
      <c r="C19" s="229">
        <v>9660</v>
      </c>
      <c r="D19" s="68"/>
      <c r="E19" s="68"/>
      <c r="F19" s="50"/>
      <c r="G19" s="229">
        <v>9660</v>
      </c>
      <c r="H19" s="68"/>
      <c r="I19" s="68"/>
      <c r="J19" s="50"/>
      <c r="K19" s="229">
        <v>9660</v>
      </c>
      <c r="L19" s="68"/>
      <c r="M19" s="68"/>
      <c r="N19" s="50"/>
      <c r="O19" s="60">
        <f t="shared" si="0"/>
        <v>28980</v>
      </c>
    </row>
    <row r="20" spans="1:15" ht="15">
      <c r="A20" s="70" t="s">
        <v>154</v>
      </c>
      <c r="B20" s="51" t="s">
        <v>246</v>
      </c>
      <c r="C20" s="229">
        <v>9660</v>
      </c>
      <c r="D20" s="72"/>
      <c r="E20" s="72"/>
      <c r="F20" s="50"/>
      <c r="G20" s="229">
        <v>9660</v>
      </c>
      <c r="H20" s="72"/>
      <c r="I20" s="72"/>
      <c r="J20" s="50"/>
      <c r="K20" s="229">
        <v>9660</v>
      </c>
      <c r="L20" s="72"/>
      <c r="M20" s="72"/>
      <c r="N20" s="50"/>
      <c r="O20" s="60">
        <f t="shared" si="0"/>
        <v>28980</v>
      </c>
    </row>
    <row r="21" spans="1:15" ht="15">
      <c r="A21" s="70" t="s">
        <v>249</v>
      </c>
      <c r="B21" s="51" t="s">
        <v>247</v>
      </c>
      <c r="C21" s="229">
        <v>9660</v>
      </c>
      <c r="D21" s="50"/>
      <c r="E21" s="50"/>
      <c r="F21" s="50"/>
      <c r="G21" s="229">
        <v>9660</v>
      </c>
      <c r="H21" s="50"/>
      <c r="I21" s="50"/>
      <c r="J21" s="50"/>
      <c r="K21" s="229">
        <v>9660</v>
      </c>
      <c r="L21" s="50"/>
      <c r="M21" s="50"/>
      <c r="N21" s="50"/>
      <c r="O21" s="60">
        <f t="shared" si="0"/>
        <v>28980</v>
      </c>
    </row>
    <row r="22" spans="1:15" ht="15">
      <c r="A22" s="70" t="s">
        <v>250</v>
      </c>
      <c r="B22" s="51" t="s">
        <v>248</v>
      </c>
      <c r="C22" s="229">
        <v>9660</v>
      </c>
      <c r="D22" s="50"/>
      <c r="E22" s="50"/>
      <c r="F22" s="50"/>
      <c r="G22" s="229">
        <v>9660</v>
      </c>
      <c r="H22" s="50"/>
      <c r="I22" s="50"/>
      <c r="J22" s="50"/>
      <c r="K22" s="229">
        <v>9660</v>
      </c>
      <c r="L22" s="50"/>
      <c r="M22" s="50"/>
      <c r="N22" s="50"/>
      <c r="O22" s="60">
        <f>SUM(C22:N22)</f>
        <v>28980</v>
      </c>
    </row>
    <row r="23" spans="1:15" ht="19.5">
      <c r="A23" s="59"/>
      <c r="B23" s="51"/>
      <c r="C23" s="228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60">
        <f>SUM(C23:N23)</f>
        <v>0</v>
      </c>
    </row>
    <row r="24" spans="1:15" ht="15.75" thickBot="1">
      <c r="A24" s="52"/>
      <c r="B24" s="5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6" ht="16.5" thickBot="1" thickTop="1">
      <c r="A25" s="56"/>
      <c r="B25" s="31" t="s">
        <v>5</v>
      </c>
      <c r="C25" s="55">
        <f>SUM(C7:C24)</f>
        <v>189060</v>
      </c>
      <c r="D25" s="55">
        <f aca="true" t="shared" si="1" ref="D25:O25">SUM(D7:D24)</f>
        <v>0</v>
      </c>
      <c r="E25" s="55">
        <f t="shared" si="1"/>
        <v>10000</v>
      </c>
      <c r="F25" s="55">
        <f t="shared" si="1"/>
        <v>10000</v>
      </c>
      <c r="G25" s="55">
        <f t="shared" si="1"/>
        <v>189060</v>
      </c>
      <c r="H25" s="55">
        <f t="shared" si="1"/>
        <v>0</v>
      </c>
      <c r="I25" s="55">
        <f t="shared" si="1"/>
        <v>10000</v>
      </c>
      <c r="J25" s="55">
        <f t="shared" si="1"/>
        <v>10000</v>
      </c>
      <c r="K25" s="55">
        <f t="shared" si="1"/>
        <v>189060</v>
      </c>
      <c r="L25" s="55">
        <f t="shared" si="1"/>
        <v>0</v>
      </c>
      <c r="M25" s="55">
        <f t="shared" si="1"/>
        <v>10000</v>
      </c>
      <c r="N25" s="55">
        <f t="shared" si="1"/>
        <v>10000</v>
      </c>
      <c r="O25" s="57">
        <f t="shared" si="1"/>
        <v>627180</v>
      </c>
      <c r="P25" s="58">
        <f>C25+D25+E25</f>
        <v>199060</v>
      </c>
    </row>
    <row r="26" spans="1:15" ht="15.75" thickTop="1">
      <c r="A26" s="65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54" spans="1:15" ht="27.75" customHeight="1">
      <c r="A54" s="260" t="s">
        <v>33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</row>
    <row r="55" spans="1:15" ht="25.5" customHeight="1">
      <c r="A55" s="256" t="s">
        <v>156</v>
      </c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5" ht="20.25" customHeight="1">
      <c r="A56" s="35" t="s">
        <v>0</v>
      </c>
      <c r="B56" s="36" t="s">
        <v>1</v>
      </c>
      <c r="C56" s="257" t="s">
        <v>23</v>
      </c>
      <c r="D56" s="258"/>
      <c r="E56" s="258"/>
      <c r="F56" s="259"/>
      <c r="G56" s="257" t="s">
        <v>24</v>
      </c>
      <c r="H56" s="258"/>
      <c r="I56" s="258"/>
      <c r="J56" s="259"/>
      <c r="K56" s="257" t="s">
        <v>25</v>
      </c>
      <c r="L56" s="258"/>
      <c r="M56" s="258"/>
      <c r="N56" s="259"/>
      <c r="O56" s="36" t="s">
        <v>5</v>
      </c>
    </row>
    <row r="57" spans="1:15" ht="20.25" customHeight="1">
      <c r="A57" s="39" t="s">
        <v>125</v>
      </c>
      <c r="B57" s="40"/>
      <c r="C57" s="38" t="s">
        <v>6</v>
      </c>
      <c r="D57" s="38" t="s">
        <v>7</v>
      </c>
      <c r="E57" s="38" t="s">
        <v>20</v>
      </c>
      <c r="F57" s="38" t="s">
        <v>9</v>
      </c>
      <c r="G57" s="39" t="s">
        <v>6</v>
      </c>
      <c r="H57" s="41" t="s">
        <v>7</v>
      </c>
      <c r="I57" s="38" t="s">
        <v>20</v>
      </c>
      <c r="J57" s="38" t="s">
        <v>9</v>
      </c>
      <c r="K57" s="39" t="s">
        <v>6</v>
      </c>
      <c r="L57" s="39" t="s">
        <v>7</v>
      </c>
      <c r="M57" s="38" t="s">
        <v>20</v>
      </c>
      <c r="N57" s="38" t="s">
        <v>9</v>
      </c>
      <c r="O57" s="41" t="s">
        <v>8</v>
      </c>
    </row>
    <row r="58" spans="1:15" ht="15">
      <c r="A58" s="42"/>
      <c r="B58" s="43"/>
      <c r="C58" s="29"/>
      <c r="D58" s="29"/>
      <c r="E58" s="29" t="s">
        <v>21</v>
      </c>
      <c r="F58" s="29" t="s">
        <v>22</v>
      </c>
      <c r="G58" s="29"/>
      <c r="H58" s="29"/>
      <c r="I58" s="29" t="s">
        <v>21</v>
      </c>
      <c r="J58" s="29" t="s">
        <v>22</v>
      </c>
      <c r="K58" s="29"/>
      <c r="L58" s="29"/>
      <c r="M58" s="29" t="s">
        <v>21</v>
      </c>
      <c r="N58" s="29" t="s">
        <v>22</v>
      </c>
      <c r="O58" s="29"/>
    </row>
    <row r="59" spans="1:15" ht="15">
      <c r="A59" s="44"/>
      <c r="B59" s="45" t="s">
        <v>6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</row>
    <row r="60" spans="1:17" ht="15">
      <c r="A60" s="59">
        <v>1</v>
      </c>
      <c r="B60" s="47" t="s">
        <v>233</v>
      </c>
      <c r="C60" s="68">
        <v>27600</v>
      </c>
      <c r="D60" s="68"/>
      <c r="E60" s="68">
        <v>4000</v>
      </c>
      <c r="F60" s="68">
        <v>4000</v>
      </c>
      <c r="G60" s="68">
        <v>27600</v>
      </c>
      <c r="H60" s="68"/>
      <c r="I60" s="68">
        <v>4000</v>
      </c>
      <c r="J60" s="68">
        <v>4000</v>
      </c>
      <c r="K60" s="68">
        <v>27600</v>
      </c>
      <c r="L60" s="68"/>
      <c r="M60" s="68">
        <v>4000</v>
      </c>
      <c r="N60" s="68">
        <v>4000</v>
      </c>
      <c r="O60" s="60">
        <f>SUM(C60:N60)</f>
        <v>106800</v>
      </c>
      <c r="Q60" s="37">
        <v>390000</v>
      </c>
    </row>
    <row r="61" spans="1:17" ht="15">
      <c r="A61" s="59">
        <v>2</v>
      </c>
      <c r="B61" s="51" t="s">
        <v>234</v>
      </c>
      <c r="C61" s="68">
        <v>15180</v>
      </c>
      <c r="D61" s="68"/>
      <c r="E61" s="68">
        <v>3000</v>
      </c>
      <c r="F61" s="68">
        <v>3000</v>
      </c>
      <c r="G61" s="68">
        <v>15180</v>
      </c>
      <c r="H61" s="68"/>
      <c r="I61" s="68">
        <v>3000</v>
      </c>
      <c r="J61" s="68">
        <v>3000</v>
      </c>
      <c r="K61" s="68">
        <v>15180</v>
      </c>
      <c r="L61" s="68"/>
      <c r="M61" s="68">
        <v>3000</v>
      </c>
      <c r="N61" s="68">
        <v>3000</v>
      </c>
      <c r="O61" s="60">
        <f aca="true" t="shared" si="2" ref="O61:O73">SUM(C61:N61)</f>
        <v>63540</v>
      </c>
      <c r="Q61" s="37">
        <v>79000</v>
      </c>
    </row>
    <row r="62" spans="1:17" ht="15">
      <c r="A62" s="59">
        <v>3</v>
      </c>
      <c r="B62" s="51" t="s">
        <v>235</v>
      </c>
      <c r="C62" s="68">
        <v>15180</v>
      </c>
      <c r="D62" s="68"/>
      <c r="E62" s="68">
        <v>3000</v>
      </c>
      <c r="F62" s="68">
        <v>3000</v>
      </c>
      <c r="G62" s="68">
        <v>15180</v>
      </c>
      <c r="H62" s="68"/>
      <c r="I62" s="68">
        <v>3000</v>
      </c>
      <c r="J62" s="68">
        <v>3000</v>
      </c>
      <c r="K62" s="68">
        <v>15180</v>
      </c>
      <c r="L62" s="68"/>
      <c r="M62" s="68">
        <v>3000</v>
      </c>
      <c r="N62" s="68">
        <v>3000</v>
      </c>
      <c r="O62" s="60">
        <f t="shared" si="2"/>
        <v>63540</v>
      </c>
      <c r="Q62" s="37">
        <v>79000</v>
      </c>
    </row>
    <row r="63" spans="1:17" ht="15">
      <c r="A63" s="59">
        <v>4</v>
      </c>
      <c r="B63" s="51" t="s">
        <v>236</v>
      </c>
      <c r="C63" s="229">
        <v>9660</v>
      </c>
      <c r="D63" s="68"/>
      <c r="E63" s="68"/>
      <c r="F63" s="51"/>
      <c r="G63" s="229">
        <v>9660</v>
      </c>
      <c r="H63" s="68"/>
      <c r="I63" s="68"/>
      <c r="J63" s="51"/>
      <c r="K63" s="229">
        <v>9660</v>
      </c>
      <c r="L63" s="68"/>
      <c r="M63" s="68"/>
      <c r="N63" s="51"/>
      <c r="O63" s="60">
        <f t="shared" si="2"/>
        <v>28980</v>
      </c>
      <c r="Q63" s="37">
        <v>105000</v>
      </c>
    </row>
    <row r="64" spans="1:17" ht="15">
      <c r="A64" s="59">
        <v>5</v>
      </c>
      <c r="B64" s="51" t="s">
        <v>237</v>
      </c>
      <c r="C64" s="229">
        <v>6900</v>
      </c>
      <c r="D64" s="68"/>
      <c r="E64" s="68"/>
      <c r="F64" s="51"/>
      <c r="G64" s="229">
        <v>6900</v>
      </c>
      <c r="H64" s="68"/>
      <c r="I64" s="68"/>
      <c r="J64" s="51"/>
      <c r="K64" s="229">
        <v>6900</v>
      </c>
      <c r="L64" s="68"/>
      <c r="M64" s="68"/>
      <c r="N64" s="51"/>
      <c r="O64" s="60">
        <f t="shared" si="2"/>
        <v>20700</v>
      </c>
      <c r="Q64" s="37">
        <v>897000</v>
      </c>
    </row>
    <row r="65" spans="1:17" ht="15">
      <c r="A65" s="59">
        <v>6</v>
      </c>
      <c r="B65" s="51" t="s">
        <v>238</v>
      </c>
      <c r="C65" s="229">
        <v>9660</v>
      </c>
      <c r="D65" s="68"/>
      <c r="E65" s="68"/>
      <c r="F65" s="50"/>
      <c r="G65" s="229">
        <v>9660</v>
      </c>
      <c r="H65" s="68"/>
      <c r="I65" s="68"/>
      <c r="J65" s="50"/>
      <c r="K65" s="229">
        <v>9660</v>
      </c>
      <c r="L65" s="68"/>
      <c r="M65" s="68"/>
      <c r="N65" s="50"/>
      <c r="O65" s="60">
        <f t="shared" si="2"/>
        <v>28980</v>
      </c>
      <c r="Q65" s="37">
        <v>1957700</v>
      </c>
    </row>
    <row r="66" spans="1:17" ht="15">
      <c r="A66" s="59">
        <v>7</v>
      </c>
      <c r="B66" s="51" t="s">
        <v>239</v>
      </c>
      <c r="C66" s="229">
        <v>9660</v>
      </c>
      <c r="D66" s="68"/>
      <c r="E66" s="68"/>
      <c r="F66" s="50"/>
      <c r="G66" s="229">
        <v>9660</v>
      </c>
      <c r="H66" s="68"/>
      <c r="I66" s="68"/>
      <c r="J66" s="50"/>
      <c r="K66" s="229">
        <v>9660</v>
      </c>
      <c r="L66" s="68"/>
      <c r="M66" s="68"/>
      <c r="N66" s="50"/>
      <c r="O66" s="60">
        <f t="shared" si="2"/>
        <v>28980</v>
      </c>
      <c r="Q66" s="37">
        <v>315000</v>
      </c>
    </row>
    <row r="67" spans="1:17" ht="15">
      <c r="A67" s="59">
        <v>8</v>
      </c>
      <c r="B67" s="51" t="s">
        <v>240</v>
      </c>
      <c r="C67" s="229">
        <v>9660</v>
      </c>
      <c r="D67" s="68"/>
      <c r="E67" s="68"/>
      <c r="F67" s="50"/>
      <c r="G67" s="229">
        <v>9660</v>
      </c>
      <c r="H67" s="68"/>
      <c r="I67" s="68"/>
      <c r="J67" s="50"/>
      <c r="K67" s="229">
        <v>9660</v>
      </c>
      <c r="L67" s="68"/>
      <c r="M67" s="68"/>
      <c r="N67" s="50"/>
      <c r="O67" s="60">
        <f t="shared" si="2"/>
        <v>28980</v>
      </c>
      <c r="Q67" s="37">
        <v>42000</v>
      </c>
    </row>
    <row r="68" spans="1:17" ht="15">
      <c r="A68" s="59">
        <v>9</v>
      </c>
      <c r="B68" s="51" t="s">
        <v>241</v>
      </c>
      <c r="C68" s="229">
        <v>12420</v>
      </c>
      <c r="D68" s="68"/>
      <c r="E68" s="68"/>
      <c r="F68" s="50"/>
      <c r="G68" s="229">
        <v>12420</v>
      </c>
      <c r="H68" s="68"/>
      <c r="I68" s="68"/>
      <c r="J68" s="50"/>
      <c r="K68" s="229">
        <v>12420</v>
      </c>
      <c r="L68" s="68"/>
      <c r="M68" s="68"/>
      <c r="N68" s="50"/>
      <c r="O68" s="60">
        <f t="shared" si="2"/>
        <v>37260</v>
      </c>
      <c r="Q68" s="37">
        <v>1383000</v>
      </c>
    </row>
    <row r="69" spans="1:17" ht="15">
      <c r="A69" s="70" t="s">
        <v>150</v>
      </c>
      <c r="B69" s="51" t="s">
        <v>242</v>
      </c>
      <c r="C69" s="229">
        <v>9660</v>
      </c>
      <c r="D69" s="68"/>
      <c r="E69" s="68"/>
      <c r="F69" s="50"/>
      <c r="G69" s="229">
        <v>9660</v>
      </c>
      <c r="H69" s="68"/>
      <c r="I69" s="68"/>
      <c r="J69" s="50"/>
      <c r="K69" s="229">
        <v>9660</v>
      </c>
      <c r="L69" s="68"/>
      <c r="M69" s="68"/>
      <c r="N69" s="50"/>
      <c r="O69" s="60">
        <f t="shared" si="2"/>
        <v>28980</v>
      </c>
      <c r="Q69" s="37">
        <v>405000</v>
      </c>
    </row>
    <row r="70" spans="1:17" ht="15">
      <c r="A70" s="70" t="s">
        <v>151</v>
      </c>
      <c r="B70" s="51" t="s">
        <v>243</v>
      </c>
      <c r="C70" s="229">
        <v>15180</v>
      </c>
      <c r="D70" s="68"/>
      <c r="E70" s="68"/>
      <c r="F70" s="50"/>
      <c r="G70" s="229">
        <v>15180</v>
      </c>
      <c r="H70" s="68"/>
      <c r="I70" s="68"/>
      <c r="J70" s="50"/>
      <c r="K70" s="229">
        <v>15180</v>
      </c>
      <c r="L70" s="68"/>
      <c r="M70" s="68"/>
      <c r="N70" s="50"/>
      <c r="O70" s="60">
        <f t="shared" si="2"/>
        <v>45540</v>
      </c>
      <c r="Q70" s="37">
        <f>SUM(Q60:Q69)</f>
        <v>5652700</v>
      </c>
    </row>
    <row r="71" spans="1:15" ht="15">
      <c r="A71" s="70" t="s">
        <v>152</v>
      </c>
      <c r="B71" s="51" t="s">
        <v>244</v>
      </c>
      <c r="C71" s="229">
        <v>9660</v>
      </c>
      <c r="D71" s="68"/>
      <c r="E71" s="68"/>
      <c r="F71" s="50"/>
      <c r="G71" s="229">
        <v>9660</v>
      </c>
      <c r="H71" s="68"/>
      <c r="I71" s="68"/>
      <c r="J71" s="50"/>
      <c r="K71" s="229">
        <v>9660</v>
      </c>
      <c r="L71" s="68"/>
      <c r="M71" s="68"/>
      <c r="N71" s="50"/>
      <c r="O71" s="60">
        <f t="shared" si="2"/>
        <v>28980</v>
      </c>
    </row>
    <row r="72" spans="1:15" ht="15">
      <c r="A72" s="70" t="s">
        <v>153</v>
      </c>
      <c r="B72" s="51" t="s">
        <v>245</v>
      </c>
      <c r="C72" s="229">
        <v>9660</v>
      </c>
      <c r="D72" s="68"/>
      <c r="E72" s="68"/>
      <c r="F72" s="50"/>
      <c r="G72" s="229">
        <v>9660</v>
      </c>
      <c r="H72" s="68"/>
      <c r="I72" s="68"/>
      <c r="J72" s="50"/>
      <c r="K72" s="229">
        <v>9660</v>
      </c>
      <c r="L72" s="68"/>
      <c r="M72" s="68"/>
      <c r="N72" s="50"/>
      <c r="O72" s="60">
        <f t="shared" si="2"/>
        <v>28980</v>
      </c>
    </row>
    <row r="73" spans="1:15" ht="15">
      <c r="A73" s="70" t="s">
        <v>154</v>
      </c>
      <c r="B73" s="51" t="s">
        <v>246</v>
      </c>
      <c r="C73" s="229">
        <v>9660</v>
      </c>
      <c r="D73" s="72"/>
      <c r="E73" s="72"/>
      <c r="F73" s="50"/>
      <c r="G73" s="229">
        <v>9660</v>
      </c>
      <c r="H73" s="72"/>
      <c r="I73" s="72"/>
      <c r="J73" s="50"/>
      <c r="K73" s="229">
        <v>9660</v>
      </c>
      <c r="L73" s="72"/>
      <c r="M73" s="72"/>
      <c r="N73" s="50"/>
      <c r="O73" s="60">
        <f t="shared" si="2"/>
        <v>28980</v>
      </c>
    </row>
    <row r="74" spans="1:15" ht="15">
      <c r="A74" s="70" t="s">
        <v>249</v>
      </c>
      <c r="B74" s="51" t="s">
        <v>247</v>
      </c>
      <c r="C74" s="229">
        <v>9660</v>
      </c>
      <c r="D74" s="50"/>
      <c r="E74" s="50"/>
      <c r="F74" s="50"/>
      <c r="G74" s="229">
        <v>9660</v>
      </c>
      <c r="H74" s="50"/>
      <c r="I74" s="50"/>
      <c r="J74" s="50"/>
      <c r="K74" s="229">
        <v>9660</v>
      </c>
      <c r="L74" s="50"/>
      <c r="M74" s="50"/>
      <c r="N74" s="50"/>
      <c r="O74" s="60"/>
    </row>
    <row r="75" spans="1:15" ht="15">
      <c r="A75" s="70" t="s">
        <v>250</v>
      </c>
      <c r="B75" s="51" t="s">
        <v>248</v>
      </c>
      <c r="C75" s="229">
        <v>9660</v>
      </c>
      <c r="D75" s="50"/>
      <c r="E75" s="50"/>
      <c r="F75" s="50"/>
      <c r="G75" s="229">
        <v>9660</v>
      </c>
      <c r="H75" s="50"/>
      <c r="I75" s="50"/>
      <c r="J75" s="50"/>
      <c r="K75" s="229">
        <v>9660</v>
      </c>
      <c r="L75" s="50"/>
      <c r="M75" s="50"/>
      <c r="N75" s="50"/>
      <c r="O75" s="60">
        <f>SUM(C75:N75)</f>
        <v>28980</v>
      </c>
    </row>
    <row r="76" spans="1:15" ht="15">
      <c r="A76" s="59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60">
        <f>SUM(C76:N76)</f>
        <v>0</v>
      </c>
    </row>
    <row r="77" spans="1:15" ht="15.75" thickBot="1">
      <c r="A77" s="52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5"/>
    </row>
    <row r="78" spans="1:16" ht="16.5" thickBot="1" thickTop="1">
      <c r="A78" s="56"/>
      <c r="B78" s="31" t="s">
        <v>5</v>
      </c>
      <c r="C78" s="55">
        <f aca="true" t="shared" si="3" ref="C78:O78">SUM(C60:C77)</f>
        <v>189060</v>
      </c>
      <c r="D78" s="55">
        <f t="shared" si="3"/>
        <v>0</v>
      </c>
      <c r="E78" s="55">
        <f t="shared" si="3"/>
        <v>10000</v>
      </c>
      <c r="F78" s="55">
        <f t="shared" si="3"/>
        <v>10000</v>
      </c>
      <c r="G78" s="55">
        <f t="shared" si="3"/>
        <v>189060</v>
      </c>
      <c r="H78" s="55">
        <f t="shared" si="3"/>
        <v>0</v>
      </c>
      <c r="I78" s="55">
        <f t="shared" si="3"/>
        <v>10000</v>
      </c>
      <c r="J78" s="55">
        <f t="shared" si="3"/>
        <v>10000</v>
      </c>
      <c r="K78" s="55">
        <f t="shared" si="3"/>
        <v>189060</v>
      </c>
      <c r="L78" s="55">
        <f t="shared" si="3"/>
        <v>0</v>
      </c>
      <c r="M78" s="55">
        <f t="shared" si="3"/>
        <v>10000</v>
      </c>
      <c r="N78" s="55">
        <f t="shared" si="3"/>
        <v>10000</v>
      </c>
      <c r="O78" s="57">
        <f t="shared" si="3"/>
        <v>598200</v>
      </c>
      <c r="P78" s="58">
        <f>C78+D78+E78</f>
        <v>199060</v>
      </c>
    </row>
    <row r="79" ht="15.75" thickTop="1"/>
    <row r="107" spans="1:15" ht="27.75" customHeight="1">
      <c r="A107" s="260" t="s">
        <v>33</v>
      </c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</row>
    <row r="108" spans="1:15" ht="25.5" customHeight="1">
      <c r="A108" s="256" t="s">
        <v>157</v>
      </c>
      <c r="B108" s="256"/>
      <c r="C108" s="256"/>
      <c r="D108" s="256"/>
      <c r="E108" s="256"/>
      <c r="F108" s="256"/>
      <c r="G108" s="256"/>
      <c r="H108" s="256"/>
      <c r="I108" s="256"/>
      <c r="J108" s="256"/>
      <c r="K108" s="256"/>
      <c r="L108" s="256"/>
      <c r="M108" s="256"/>
      <c r="N108" s="256"/>
      <c r="O108" s="256"/>
    </row>
    <row r="109" spans="1:15" ht="20.25" customHeight="1">
      <c r="A109" s="35" t="s">
        <v>0</v>
      </c>
      <c r="B109" s="36" t="s">
        <v>1</v>
      </c>
      <c r="C109" s="257" t="s">
        <v>26</v>
      </c>
      <c r="D109" s="258"/>
      <c r="E109" s="258"/>
      <c r="F109" s="259"/>
      <c r="G109" s="257" t="s">
        <v>27</v>
      </c>
      <c r="H109" s="258"/>
      <c r="I109" s="258"/>
      <c r="J109" s="259"/>
      <c r="K109" s="257" t="s">
        <v>28</v>
      </c>
      <c r="L109" s="258"/>
      <c r="M109" s="258"/>
      <c r="N109" s="259"/>
      <c r="O109" s="36" t="s">
        <v>5</v>
      </c>
    </row>
    <row r="110" spans="1:15" ht="20.25" customHeight="1">
      <c r="A110" s="39" t="s">
        <v>125</v>
      </c>
      <c r="B110" s="40"/>
      <c r="C110" s="38" t="s">
        <v>6</v>
      </c>
      <c r="D110" s="38" t="s">
        <v>7</v>
      </c>
      <c r="E110" s="38" t="s">
        <v>20</v>
      </c>
      <c r="F110" s="38" t="s">
        <v>9</v>
      </c>
      <c r="G110" s="39" t="s">
        <v>6</v>
      </c>
      <c r="H110" s="41" t="s">
        <v>7</v>
      </c>
      <c r="I110" s="38" t="s">
        <v>20</v>
      </c>
      <c r="J110" s="38" t="s">
        <v>9</v>
      </c>
      <c r="K110" s="39" t="s">
        <v>6</v>
      </c>
      <c r="L110" s="39" t="s">
        <v>7</v>
      </c>
      <c r="M110" s="38" t="s">
        <v>20</v>
      </c>
      <c r="N110" s="38" t="s">
        <v>9</v>
      </c>
      <c r="O110" s="41" t="s">
        <v>8</v>
      </c>
    </row>
    <row r="111" spans="1:15" ht="15">
      <c r="A111" s="42"/>
      <c r="B111" s="43"/>
      <c r="C111" s="29"/>
      <c r="D111" s="29"/>
      <c r="E111" s="29" t="s">
        <v>21</v>
      </c>
      <c r="F111" s="29" t="s">
        <v>22</v>
      </c>
      <c r="G111" s="29"/>
      <c r="H111" s="29"/>
      <c r="I111" s="29" t="s">
        <v>21</v>
      </c>
      <c r="J111" s="29" t="s">
        <v>22</v>
      </c>
      <c r="K111" s="29"/>
      <c r="L111" s="29"/>
      <c r="M111" s="29" t="s">
        <v>21</v>
      </c>
      <c r="N111" s="29" t="s">
        <v>22</v>
      </c>
      <c r="O111" s="29"/>
    </row>
    <row r="112" spans="1:15" ht="15">
      <c r="A112" s="44"/>
      <c r="B112" s="45" t="s">
        <v>6</v>
      </c>
      <c r="C112" s="24"/>
      <c r="D112" s="24"/>
      <c r="E112" s="24"/>
      <c r="F112" s="45"/>
      <c r="G112" s="45"/>
      <c r="H112" s="45"/>
      <c r="I112" s="45"/>
      <c r="J112" s="45"/>
      <c r="K112" s="45"/>
      <c r="L112" s="45"/>
      <c r="M112" s="45"/>
      <c r="N112" s="45"/>
      <c r="O112" s="45"/>
    </row>
    <row r="113" spans="1:17" ht="15">
      <c r="A113" s="59">
        <v>1</v>
      </c>
      <c r="B113" s="47" t="s">
        <v>233</v>
      </c>
      <c r="C113" s="68">
        <v>27600</v>
      </c>
      <c r="D113" s="68"/>
      <c r="E113" s="68">
        <v>4000</v>
      </c>
      <c r="F113" s="68">
        <v>4000</v>
      </c>
      <c r="G113" s="68">
        <v>27600</v>
      </c>
      <c r="H113" s="68"/>
      <c r="I113" s="68">
        <v>4000</v>
      </c>
      <c r="J113" s="68">
        <v>4000</v>
      </c>
      <c r="K113" s="68">
        <v>27600</v>
      </c>
      <c r="L113" s="68"/>
      <c r="M113" s="68">
        <v>4000</v>
      </c>
      <c r="N113" s="68">
        <v>4000</v>
      </c>
      <c r="O113" s="60">
        <f>SUM(C113:N113)</f>
        <v>106800</v>
      </c>
      <c r="Q113" s="37">
        <v>390000</v>
      </c>
    </row>
    <row r="114" spans="1:17" ht="15">
      <c r="A114" s="59">
        <v>2</v>
      </c>
      <c r="B114" s="51" t="s">
        <v>234</v>
      </c>
      <c r="C114" s="68">
        <v>15180</v>
      </c>
      <c r="D114" s="68"/>
      <c r="E114" s="68">
        <v>3000</v>
      </c>
      <c r="F114" s="68">
        <v>3000</v>
      </c>
      <c r="G114" s="68">
        <v>15180</v>
      </c>
      <c r="H114" s="68"/>
      <c r="I114" s="68">
        <v>3000</v>
      </c>
      <c r="J114" s="68">
        <v>3000</v>
      </c>
      <c r="K114" s="68">
        <v>15180</v>
      </c>
      <c r="L114" s="68"/>
      <c r="M114" s="68">
        <v>3000</v>
      </c>
      <c r="N114" s="68">
        <v>3000</v>
      </c>
      <c r="O114" s="60">
        <f aca="true" t="shared" si="4" ref="O114:O126">SUM(C114:N114)</f>
        <v>63540</v>
      </c>
      <c r="Q114" s="37">
        <v>79000</v>
      </c>
    </row>
    <row r="115" spans="1:17" ht="15">
      <c r="A115" s="59">
        <v>3</v>
      </c>
      <c r="B115" s="51" t="s">
        <v>235</v>
      </c>
      <c r="C115" s="68">
        <v>15180</v>
      </c>
      <c r="D115" s="68"/>
      <c r="E115" s="68">
        <v>3000</v>
      </c>
      <c r="F115" s="68">
        <v>3000</v>
      </c>
      <c r="G115" s="68">
        <v>15180</v>
      </c>
      <c r="H115" s="68"/>
      <c r="I115" s="68">
        <v>3000</v>
      </c>
      <c r="J115" s="68">
        <v>3000</v>
      </c>
      <c r="K115" s="68">
        <v>15180</v>
      </c>
      <c r="L115" s="68"/>
      <c r="M115" s="68">
        <v>3000</v>
      </c>
      <c r="N115" s="68">
        <v>3000</v>
      </c>
      <c r="O115" s="60">
        <f t="shared" si="4"/>
        <v>63540</v>
      </c>
      <c r="Q115" s="37">
        <v>79000</v>
      </c>
    </row>
    <row r="116" spans="1:17" ht="15">
      <c r="A116" s="59">
        <v>4</v>
      </c>
      <c r="B116" s="51" t="s">
        <v>236</v>
      </c>
      <c r="C116" s="229">
        <v>9660</v>
      </c>
      <c r="D116" s="68"/>
      <c r="E116" s="68"/>
      <c r="F116" s="51"/>
      <c r="G116" s="229">
        <v>9660</v>
      </c>
      <c r="H116" s="68"/>
      <c r="I116" s="68"/>
      <c r="J116" s="51"/>
      <c r="K116" s="229">
        <v>9660</v>
      </c>
      <c r="L116" s="68"/>
      <c r="M116" s="68"/>
      <c r="N116" s="51"/>
      <c r="O116" s="60">
        <f t="shared" si="4"/>
        <v>28980</v>
      </c>
      <c r="Q116" s="37">
        <v>105000</v>
      </c>
    </row>
    <row r="117" spans="1:17" ht="15">
      <c r="A117" s="59">
        <v>5</v>
      </c>
      <c r="B117" s="51" t="s">
        <v>237</v>
      </c>
      <c r="C117" s="229">
        <v>6900</v>
      </c>
      <c r="D117" s="68"/>
      <c r="E117" s="68"/>
      <c r="F117" s="51"/>
      <c r="G117" s="229">
        <v>6900</v>
      </c>
      <c r="H117" s="68"/>
      <c r="I117" s="68"/>
      <c r="J117" s="51"/>
      <c r="K117" s="229">
        <v>6900</v>
      </c>
      <c r="L117" s="68"/>
      <c r="M117" s="68"/>
      <c r="N117" s="51"/>
      <c r="O117" s="60">
        <f t="shared" si="4"/>
        <v>20700</v>
      </c>
      <c r="Q117" s="37">
        <v>897000</v>
      </c>
    </row>
    <row r="118" spans="1:17" ht="15">
      <c r="A118" s="59">
        <v>6</v>
      </c>
      <c r="B118" s="51" t="s">
        <v>238</v>
      </c>
      <c r="C118" s="229">
        <v>9660</v>
      </c>
      <c r="D118" s="68"/>
      <c r="E118" s="68"/>
      <c r="F118" s="50"/>
      <c r="G118" s="229">
        <v>9660</v>
      </c>
      <c r="H118" s="68"/>
      <c r="I118" s="68"/>
      <c r="J118" s="50"/>
      <c r="K118" s="229">
        <v>9660</v>
      </c>
      <c r="L118" s="68"/>
      <c r="M118" s="68"/>
      <c r="N118" s="50"/>
      <c r="O118" s="60">
        <f t="shared" si="4"/>
        <v>28980</v>
      </c>
      <c r="Q118" s="37">
        <v>1957700</v>
      </c>
    </row>
    <row r="119" spans="1:17" ht="15">
      <c r="A119" s="59">
        <v>7</v>
      </c>
      <c r="B119" s="51" t="s">
        <v>239</v>
      </c>
      <c r="C119" s="229">
        <v>9660</v>
      </c>
      <c r="D119" s="68"/>
      <c r="E119" s="68"/>
      <c r="F119" s="50"/>
      <c r="G119" s="229">
        <v>9660</v>
      </c>
      <c r="H119" s="68"/>
      <c r="I119" s="68"/>
      <c r="J119" s="50"/>
      <c r="K119" s="229">
        <v>9660</v>
      </c>
      <c r="L119" s="68"/>
      <c r="M119" s="68"/>
      <c r="N119" s="50"/>
      <c r="O119" s="60">
        <f t="shared" si="4"/>
        <v>28980</v>
      </c>
      <c r="Q119" s="37">
        <v>315000</v>
      </c>
    </row>
    <row r="120" spans="1:17" ht="15">
      <c r="A120" s="59">
        <v>8</v>
      </c>
      <c r="B120" s="51" t="s">
        <v>240</v>
      </c>
      <c r="C120" s="229">
        <v>9660</v>
      </c>
      <c r="D120" s="68"/>
      <c r="E120" s="68"/>
      <c r="F120" s="50"/>
      <c r="G120" s="229">
        <v>9660</v>
      </c>
      <c r="H120" s="68"/>
      <c r="I120" s="68"/>
      <c r="J120" s="50"/>
      <c r="K120" s="229">
        <v>9660</v>
      </c>
      <c r="L120" s="68"/>
      <c r="M120" s="68"/>
      <c r="N120" s="50"/>
      <c r="O120" s="60">
        <f t="shared" si="4"/>
        <v>28980</v>
      </c>
      <c r="Q120" s="37">
        <v>42000</v>
      </c>
    </row>
    <row r="121" spans="1:17" ht="15">
      <c r="A121" s="59">
        <v>9</v>
      </c>
      <c r="B121" s="51" t="s">
        <v>241</v>
      </c>
      <c r="C121" s="229">
        <v>12420</v>
      </c>
      <c r="D121" s="68"/>
      <c r="E121" s="68"/>
      <c r="F121" s="50"/>
      <c r="G121" s="229">
        <v>12420</v>
      </c>
      <c r="H121" s="68"/>
      <c r="I121" s="68"/>
      <c r="J121" s="50"/>
      <c r="K121" s="229">
        <v>12420</v>
      </c>
      <c r="L121" s="68"/>
      <c r="M121" s="68"/>
      <c r="N121" s="50"/>
      <c r="O121" s="60">
        <f t="shared" si="4"/>
        <v>37260</v>
      </c>
      <c r="Q121" s="37">
        <v>1383000</v>
      </c>
    </row>
    <row r="122" spans="1:17" ht="15">
      <c r="A122" s="70" t="s">
        <v>150</v>
      </c>
      <c r="B122" s="51" t="s">
        <v>243</v>
      </c>
      <c r="C122" s="229">
        <v>15180</v>
      </c>
      <c r="D122" s="68"/>
      <c r="E122" s="68"/>
      <c r="F122" s="50"/>
      <c r="G122" s="229">
        <v>15180</v>
      </c>
      <c r="H122" s="68"/>
      <c r="I122" s="68"/>
      <c r="J122" s="50"/>
      <c r="K122" s="229">
        <v>15180</v>
      </c>
      <c r="L122" s="68"/>
      <c r="M122" s="68"/>
      <c r="N122" s="50"/>
      <c r="O122" s="60">
        <f t="shared" si="4"/>
        <v>45540</v>
      </c>
      <c r="Q122" s="37">
        <v>405000</v>
      </c>
    </row>
    <row r="123" spans="1:17" ht="15">
      <c r="A123" s="70" t="s">
        <v>151</v>
      </c>
      <c r="B123" s="51" t="s">
        <v>244</v>
      </c>
      <c r="C123" s="229">
        <v>9660</v>
      </c>
      <c r="D123" s="68"/>
      <c r="E123" s="68"/>
      <c r="F123" s="50"/>
      <c r="G123" s="229">
        <v>9660</v>
      </c>
      <c r="H123" s="68"/>
      <c r="I123" s="68"/>
      <c r="J123" s="50"/>
      <c r="K123" s="229">
        <v>9660</v>
      </c>
      <c r="L123" s="68"/>
      <c r="M123" s="68"/>
      <c r="N123" s="50"/>
      <c r="O123" s="60">
        <f t="shared" si="4"/>
        <v>28980</v>
      </c>
      <c r="Q123" s="37">
        <f>SUM(Q113:Q122)</f>
        <v>5652700</v>
      </c>
    </row>
    <row r="124" spans="1:15" ht="15">
      <c r="A124" s="70" t="s">
        <v>152</v>
      </c>
      <c r="B124" s="51" t="s">
        <v>245</v>
      </c>
      <c r="C124" s="229">
        <v>9660</v>
      </c>
      <c r="D124" s="68"/>
      <c r="E124" s="68"/>
      <c r="F124" s="50"/>
      <c r="G124" s="229">
        <v>9660</v>
      </c>
      <c r="H124" s="68"/>
      <c r="I124" s="68"/>
      <c r="J124" s="50"/>
      <c r="K124" s="229">
        <v>9660</v>
      </c>
      <c r="L124" s="68"/>
      <c r="M124" s="68"/>
      <c r="N124" s="50"/>
      <c r="O124" s="60">
        <f t="shared" si="4"/>
        <v>28980</v>
      </c>
    </row>
    <row r="125" spans="1:15" ht="15">
      <c r="A125" s="70" t="s">
        <v>153</v>
      </c>
      <c r="B125" s="51" t="s">
        <v>246</v>
      </c>
      <c r="C125" s="229">
        <v>9660</v>
      </c>
      <c r="D125" s="72"/>
      <c r="E125" s="72"/>
      <c r="F125" s="50"/>
      <c r="G125" s="229">
        <v>9660</v>
      </c>
      <c r="H125" s="72"/>
      <c r="I125" s="72"/>
      <c r="J125" s="50"/>
      <c r="K125" s="229">
        <v>9660</v>
      </c>
      <c r="L125" s="72"/>
      <c r="M125" s="72"/>
      <c r="N125" s="50"/>
      <c r="O125" s="60">
        <f t="shared" si="4"/>
        <v>28980</v>
      </c>
    </row>
    <row r="126" spans="1:15" ht="15">
      <c r="A126" s="70" t="s">
        <v>154</v>
      </c>
      <c r="B126" s="51" t="s">
        <v>247</v>
      </c>
      <c r="C126" s="229">
        <v>9660</v>
      </c>
      <c r="D126" s="50"/>
      <c r="E126" s="50"/>
      <c r="F126" s="50"/>
      <c r="G126" s="229">
        <v>9660</v>
      </c>
      <c r="H126" s="50"/>
      <c r="I126" s="50"/>
      <c r="J126" s="50"/>
      <c r="K126" s="229">
        <v>9660</v>
      </c>
      <c r="L126" s="50"/>
      <c r="M126" s="50"/>
      <c r="N126" s="50"/>
      <c r="O126" s="60">
        <f t="shared" si="4"/>
        <v>28980</v>
      </c>
    </row>
    <row r="127" spans="1:15" ht="15">
      <c r="A127" s="70" t="s">
        <v>249</v>
      </c>
      <c r="B127" s="51" t="s">
        <v>248</v>
      </c>
      <c r="C127" s="229">
        <v>9660</v>
      </c>
      <c r="D127" s="50"/>
      <c r="E127" s="50"/>
      <c r="F127" s="50"/>
      <c r="G127" s="229">
        <v>9660</v>
      </c>
      <c r="H127" s="50"/>
      <c r="I127" s="50"/>
      <c r="J127" s="50"/>
      <c r="K127" s="229">
        <v>9660</v>
      </c>
      <c r="L127" s="50"/>
      <c r="M127" s="50"/>
      <c r="N127" s="50"/>
      <c r="O127" s="60"/>
    </row>
    <row r="128" spans="1:15" ht="15">
      <c r="A128" s="70"/>
      <c r="B128" s="51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60">
        <f>SUM(C128:N128)</f>
        <v>0</v>
      </c>
    </row>
    <row r="129" spans="1:15" ht="15">
      <c r="A129" s="59"/>
      <c r="B129" s="51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60">
        <f>SUM(C129:N129)</f>
        <v>0</v>
      </c>
    </row>
    <row r="130" spans="1:15" ht="15.75" thickBot="1">
      <c r="A130" s="52"/>
      <c r="B130" s="53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5"/>
    </row>
    <row r="131" spans="1:16" ht="20.25" customHeight="1" thickBot="1" thickTop="1">
      <c r="A131" s="56"/>
      <c r="B131" s="31" t="s">
        <v>5</v>
      </c>
      <c r="C131" s="55">
        <f aca="true" t="shared" si="5" ref="C131:O131">SUM(C113:C130)</f>
        <v>179400</v>
      </c>
      <c r="D131" s="55">
        <f t="shared" si="5"/>
        <v>0</v>
      </c>
      <c r="E131" s="55">
        <f t="shared" si="5"/>
        <v>10000</v>
      </c>
      <c r="F131" s="55">
        <f t="shared" si="5"/>
        <v>10000</v>
      </c>
      <c r="G131" s="55">
        <f t="shared" si="5"/>
        <v>179400</v>
      </c>
      <c r="H131" s="55">
        <f t="shared" si="5"/>
        <v>0</v>
      </c>
      <c r="I131" s="55">
        <f t="shared" si="5"/>
        <v>10000</v>
      </c>
      <c r="J131" s="55">
        <f t="shared" si="5"/>
        <v>10000</v>
      </c>
      <c r="K131" s="55">
        <f t="shared" si="5"/>
        <v>179400</v>
      </c>
      <c r="L131" s="55">
        <f t="shared" si="5"/>
        <v>0</v>
      </c>
      <c r="M131" s="55">
        <f t="shared" si="5"/>
        <v>10000</v>
      </c>
      <c r="N131" s="55">
        <f t="shared" si="5"/>
        <v>10000</v>
      </c>
      <c r="O131" s="57">
        <f t="shared" si="5"/>
        <v>569220</v>
      </c>
      <c r="P131" s="58">
        <f>C131+D131+E131</f>
        <v>189400</v>
      </c>
    </row>
    <row r="132" ht="15.75" thickTop="1"/>
    <row r="160" spans="1:15" ht="27.75" customHeight="1">
      <c r="A160" s="260" t="s">
        <v>33</v>
      </c>
      <c r="B160" s="260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</row>
    <row r="161" spans="1:15" ht="25.5" customHeight="1">
      <c r="A161" s="256" t="s">
        <v>158</v>
      </c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  <c r="L161" s="256"/>
      <c r="M161" s="256"/>
      <c r="N161" s="256"/>
      <c r="O161" s="256"/>
    </row>
    <row r="162" spans="1:15" ht="20.25" customHeight="1">
      <c r="A162" s="35" t="s">
        <v>0</v>
      </c>
      <c r="B162" s="36" t="s">
        <v>1</v>
      </c>
      <c r="C162" s="257" t="s">
        <v>30</v>
      </c>
      <c r="D162" s="258"/>
      <c r="E162" s="258"/>
      <c r="F162" s="259"/>
      <c r="G162" s="257" t="s">
        <v>31</v>
      </c>
      <c r="H162" s="258"/>
      <c r="I162" s="258"/>
      <c r="J162" s="259"/>
      <c r="K162" s="257" t="s">
        <v>32</v>
      </c>
      <c r="L162" s="258"/>
      <c r="M162" s="258"/>
      <c r="N162" s="259"/>
      <c r="O162" s="36" t="s">
        <v>5</v>
      </c>
    </row>
    <row r="163" spans="1:15" ht="20.25" customHeight="1">
      <c r="A163" s="39" t="s">
        <v>125</v>
      </c>
      <c r="B163" s="40"/>
      <c r="C163" s="38" t="s">
        <v>6</v>
      </c>
      <c r="D163" s="38" t="s">
        <v>7</v>
      </c>
      <c r="E163" s="38" t="s">
        <v>20</v>
      </c>
      <c r="F163" s="38" t="s">
        <v>9</v>
      </c>
      <c r="G163" s="39" t="s">
        <v>6</v>
      </c>
      <c r="H163" s="41" t="s">
        <v>7</v>
      </c>
      <c r="I163" s="38" t="s">
        <v>20</v>
      </c>
      <c r="J163" s="38" t="s">
        <v>9</v>
      </c>
      <c r="K163" s="39" t="s">
        <v>6</v>
      </c>
      <c r="L163" s="39" t="s">
        <v>7</v>
      </c>
      <c r="M163" s="38" t="s">
        <v>20</v>
      </c>
      <c r="N163" s="38" t="s">
        <v>9</v>
      </c>
      <c r="O163" s="41" t="s">
        <v>8</v>
      </c>
    </row>
    <row r="164" spans="1:15" ht="15">
      <c r="A164" s="42"/>
      <c r="B164" s="43"/>
      <c r="C164" s="29"/>
      <c r="D164" s="29"/>
      <c r="E164" s="29" t="s">
        <v>21</v>
      </c>
      <c r="F164" s="29" t="s">
        <v>22</v>
      </c>
      <c r="G164" s="29"/>
      <c r="H164" s="29"/>
      <c r="I164" s="29" t="s">
        <v>21</v>
      </c>
      <c r="J164" s="29" t="s">
        <v>22</v>
      </c>
      <c r="K164" s="29"/>
      <c r="L164" s="29"/>
      <c r="M164" s="29" t="s">
        <v>21</v>
      </c>
      <c r="N164" s="29" t="s">
        <v>22</v>
      </c>
      <c r="O164" s="29"/>
    </row>
    <row r="165" spans="1:15" ht="15">
      <c r="A165" s="44"/>
      <c r="B165" s="45" t="s">
        <v>6</v>
      </c>
      <c r="C165" s="24"/>
      <c r="D165" s="24"/>
      <c r="E165" s="24"/>
      <c r="F165" s="45"/>
      <c r="G165" s="45"/>
      <c r="H165" s="45"/>
      <c r="I165" s="45"/>
      <c r="J165" s="45"/>
      <c r="K165" s="45"/>
      <c r="L165" s="45"/>
      <c r="M165" s="45"/>
      <c r="N165" s="45"/>
      <c r="O165" s="45"/>
    </row>
    <row r="166" spans="1:17" ht="15">
      <c r="A166" s="59">
        <v>1</v>
      </c>
      <c r="B166" s="47" t="s">
        <v>233</v>
      </c>
      <c r="C166" s="68">
        <v>27600</v>
      </c>
      <c r="D166" s="68"/>
      <c r="E166" s="68">
        <v>4000</v>
      </c>
      <c r="F166" s="68">
        <v>4000</v>
      </c>
      <c r="G166" s="68">
        <v>27600</v>
      </c>
      <c r="H166" s="68"/>
      <c r="I166" s="68">
        <v>4000</v>
      </c>
      <c r="J166" s="68">
        <v>4000</v>
      </c>
      <c r="K166" s="68">
        <v>27600</v>
      </c>
      <c r="L166" s="68"/>
      <c r="M166" s="68">
        <v>4000</v>
      </c>
      <c r="N166" s="68">
        <v>4000</v>
      </c>
      <c r="O166" s="60">
        <f>SUM(C166:N166)</f>
        <v>106800</v>
      </c>
      <c r="Q166" s="37">
        <v>390000</v>
      </c>
    </row>
    <row r="167" spans="1:17" ht="15">
      <c r="A167" s="59">
        <v>2</v>
      </c>
      <c r="B167" s="51" t="s">
        <v>234</v>
      </c>
      <c r="C167" s="68">
        <v>15180</v>
      </c>
      <c r="D167" s="68"/>
      <c r="E167" s="68">
        <v>3000</v>
      </c>
      <c r="F167" s="68">
        <v>3000</v>
      </c>
      <c r="G167" s="68">
        <v>15180</v>
      </c>
      <c r="H167" s="68"/>
      <c r="I167" s="68">
        <v>3000</v>
      </c>
      <c r="J167" s="68">
        <v>3000</v>
      </c>
      <c r="K167" s="68">
        <v>15180</v>
      </c>
      <c r="L167" s="68"/>
      <c r="M167" s="68">
        <v>3000</v>
      </c>
      <c r="N167" s="68">
        <v>3000</v>
      </c>
      <c r="O167" s="60">
        <f aca="true" t="shared" si="6" ref="O167:O179">SUM(C167:N167)</f>
        <v>63540</v>
      </c>
      <c r="Q167" s="37">
        <v>79000</v>
      </c>
    </row>
    <row r="168" spans="1:17" ht="15">
      <c r="A168" s="59">
        <v>3</v>
      </c>
      <c r="B168" s="51" t="s">
        <v>235</v>
      </c>
      <c r="C168" s="68">
        <v>15180</v>
      </c>
      <c r="D168" s="68"/>
      <c r="E168" s="68">
        <v>3000</v>
      </c>
      <c r="F168" s="68">
        <v>3000</v>
      </c>
      <c r="G168" s="68">
        <v>15180</v>
      </c>
      <c r="H168" s="68"/>
      <c r="I168" s="68">
        <v>3000</v>
      </c>
      <c r="J168" s="68">
        <v>3000</v>
      </c>
      <c r="K168" s="68">
        <v>15180</v>
      </c>
      <c r="L168" s="68"/>
      <c r="M168" s="68">
        <v>3000</v>
      </c>
      <c r="N168" s="68">
        <v>3000</v>
      </c>
      <c r="O168" s="60">
        <f t="shared" si="6"/>
        <v>63540</v>
      </c>
      <c r="Q168" s="37">
        <v>79000</v>
      </c>
    </row>
    <row r="169" spans="1:17" ht="15">
      <c r="A169" s="59">
        <v>4</v>
      </c>
      <c r="B169" s="51" t="s">
        <v>236</v>
      </c>
      <c r="C169" s="229">
        <v>9660</v>
      </c>
      <c r="D169" s="68"/>
      <c r="E169" s="68"/>
      <c r="F169" s="51"/>
      <c r="G169" s="229">
        <v>9660</v>
      </c>
      <c r="H169" s="68"/>
      <c r="I169" s="68"/>
      <c r="J169" s="51"/>
      <c r="K169" s="229">
        <v>9660</v>
      </c>
      <c r="L169" s="68"/>
      <c r="M169" s="68"/>
      <c r="N169" s="51"/>
      <c r="O169" s="60">
        <f t="shared" si="6"/>
        <v>28980</v>
      </c>
      <c r="Q169" s="37">
        <v>105000</v>
      </c>
    </row>
    <row r="170" spans="1:17" ht="15">
      <c r="A170" s="59">
        <v>5</v>
      </c>
      <c r="B170" s="51" t="s">
        <v>237</v>
      </c>
      <c r="C170" s="229">
        <v>6900</v>
      </c>
      <c r="D170" s="68"/>
      <c r="E170" s="68"/>
      <c r="F170" s="51"/>
      <c r="G170" s="229">
        <v>6900</v>
      </c>
      <c r="H170" s="68"/>
      <c r="I170" s="68"/>
      <c r="J170" s="51"/>
      <c r="K170" s="229">
        <v>6900</v>
      </c>
      <c r="L170" s="68"/>
      <c r="M170" s="68"/>
      <c r="N170" s="51"/>
      <c r="O170" s="60">
        <f t="shared" si="6"/>
        <v>20700</v>
      </c>
      <c r="Q170" s="37">
        <v>897000</v>
      </c>
    </row>
    <row r="171" spans="1:17" ht="15">
      <c r="A171" s="59">
        <v>6</v>
      </c>
      <c r="B171" s="51" t="s">
        <v>238</v>
      </c>
      <c r="C171" s="229">
        <v>9660</v>
      </c>
      <c r="D171" s="68"/>
      <c r="E171" s="68"/>
      <c r="F171" s="50"/>
      <c r="G171" s="229">
        <v>9660</v>
      </c>
      <c r="H171" s="68"/>
      <c r="I171" s="68"/>
      <c r="J171" s="50"/>
      <c r="K171" s="229">
        <v>9660</v>
      </c>
      <c r="L171" s="68"/>
      <c r="M171" s="68"/>
      <c r="N171" s="50"/>
      <c r="O171" s="60">
        <f t="shared" si="6"/>
        <v>28980</v>
      </c>
      <c r="Q171" s="37">
        <v>1957700</v>
      </c>
    </row>
    <row r="172" spans="1:17" ht="15">
      <c r="A172" s="59">
        <v>7</v>
      </c>
      <c r="B172" s="51" t="s">
        <v>239</v>
      </c>
      <c r="C172" s="229">
        <v>9660</v>
      </c>
      <c r="D172" s="68"/>
      <c r="E172" s="68"/>
      <c r="F172" s="50"/>
      <c r="G172" s="229">
        <v>9660</v>
      </c>
      <c r="H172" s="68"/>
      <c r="I172" s="68"/>
      <c r="J172" s="50"/>
      <c r="K172" s="229">
        <v>9660</v>
      </c>
      <c r="L172" s="68"/>
      <c r="M172" s="68"/>
      <c r="N172" s="50"/>
      <c r="O172" s="60">
        <f t="shared" si="6"/>
        <v>28980</v>
      </c>
      <c r="Q172" s="37">
        <v>315000</v>
      </c>
    </row>
    <row r="173" spans="1:17" ht="15">
      <c r="A173" s="59">
        <v>8</v>
      </c>
      <c r="B173" s="51" t="s">
        <v>240</v>
      </c>
      <c r="C173" s="229">
        <v>9660</v>
      </c>
      <c r="D173" s="68"/>
      <c r="E173" s="68"/>
      <c r="F173" s="50"/>
      <c r="G173" s="229">
        <v>9660</v>
      </c>
      <c r="H173" s="68"/>
      <c r="I173" s="68"/>
      <c r="J173" s="50"/>
      <c r="K173" s="229">
        <v>9660</v>
      </c>
      <c r="L173" s="68"/>
      <c r="M173" s="68"/>
      <c r="N173" s="50"/>
      <c r="O173" s="60">
        <f t="shared" si="6"/>
        <v>28980</v>
      </c>
      <c r="Q173" s="37">
        <v>42000</v>
      </c>
    </row>
    <row r="174" spans="1:17" ht="15">
      <c r="A174" s="59">
        <v>9</v>
      </c>
      <c r="B174" s="51" t="s">
        <v>241</v>
      </c>
      <c r="C174" s="229">
        <v>12420</v>
      </c>
      <c r="D174" s="68"/>
      <c r="E174" s="68"/>
      <c r="F174" s="50"/>
      <c r="G174" s="229">
        <v>12420</v>
      </c>
      <c r="H174" s="68"/>
      <c r="I174" s="68"/>
      <c r="J174" s="50"/>
      <c r="K174" s="229">
        <v>12420</v>
      </c>
      <c r="L174" s="68"/>
      <c r="M174" s="68"/>
      <c r="N174" s="50"/>
      <c r="O174" s="60">
        <f t="shared" si="6"/>
        <v>37260</v>
      </c>
      <c r="Q174" s="37">
        <v>1383000</v>
      </c>
    </row>
    <row r="175" spans="1:17" ht="15">
      <c r="A175" s="70" t="s">
        <v>150</v>
      </c>
      <c r="B175" s="51" t="s">
        <v>243</v>
      </c>
      <c r="C175" s="229">
        <v>15180</v>
      </c>
      <c r="D175" s="68"/>
      <c r="E175" s="68"/>
      <c r="F175" s="50"/>
      <c r="G175" s="229">
        <v>15180</v>
      </c>
      <c r="H175" s="68"/>
      <c r="I175" s="68"/>
      <c r="J175" s="50"/>
      <c r="K175" s="229">
        <v>15180</v>
      </c>
      <c r="L175" s="68"/>
      <c r="M175" s="68"/>
      <c r="N175" s="50"/>
      <c r="O175" s="60">
        <f t="shared" si="6"/>
        <v>45540</v>
      </c>
      <c r="Q175" s="37">
        <v>405000</v>
      </c>
    </row>
    <row r="176" spans="1:17" ht="15">
      <c r="A176" s="70" t="s">
        <v>151</v>
      </c>
      <c r="B176" s="51" t="s">
        <v>244</v>
      </c>
      <c r="C176" s="229">
        <v>9660</v>
      </c>
      <c r="D176" s="68"/>
      <c r="E176" s="68"/>
      <c r="F176" s="50"/>
      <c r="G176" s="229">
        <v>9660</v>
      </c>
      <c r="H176" s="68"/>
      <c r="I176" s="68"/>
      <c r="J176" s="50"/>
      <c r="K176" s="229">
        <v>9660</v>
      </c>
      <c r="L176" s="68"/>
      <c r="M176" s="68"/>
      <c r="N176" s="50"/>
      <c r="O176" s="60">
        <f t="shared" si="6"/>
        <v>28980</v>
      </c>
      <c r="Q176" s="37">
        <f>SUM(Q166:Q175)</f>
        <v>5652700</v>
      </c>
    </row>
    <row r="177" spans="1:15" ht="15">
      <c r="A177" s="70" t="s">
        <v>152</v>
      </c>
      <c r="B177" s="51" t="s">
        <v>245</v>
      </c>
      <c r="C177" s="229">
        <v>9660</v>
      </c>
      <c r="D177" s="68"/>
      <c r="E177" s="68"/>
      <c r="F177" s="50"/>
      <c r="G177" s="229">
        <v>9660</v>
      </c>
      <c r="H177" s="68"/>
      <c r="I177" s="68"/>
      <c r="J177" s="50"/>
      <c r="K177" s="229">
        <v>9660</v>
      </c>
      <c r="L177" s="68"/>
      <c r="M177" s="68"/>
      <c r="N177" s="50"/>
      <c r="O177" s="60">
        <f t="shared" si="6"/>
        <v>28980</v>
      </c>
    </row>
    <row r="178" spans="1:15" ht="15">
      <c r="A178" s="70" t="s">
        <v>153</v>
      </c>
      <c r="B178" s="51" t="s">
        <v>246</v>
      </c>
      <c r="C178" s="229">
        <v>9660</v>
      </c>
      <c r="D178" s="72"/>
      <c r="E178" s="72"/>
      <c r="F178" s="50"/>
      <c r="G178" s="229">
        <v>9660</v>
      </c>
      <c r="H178" s="72"/>
      <c r="I178" s="72"/>
      <c r="J178" s="50"/>
      <c r="K178" s="229">
        <v>9660</v>
      </c>
      <c r="L178" s="72"/>
      <c r="M178" s="72"/>
      <c r="N178" s="50"/>
      <c r="O178" s="60">
        <f t="shared" si="6"/>
        <v>28980</v>
      </c>
    </row>
    <row r="179" spans="1:15" ht="15">
      <c r="A179" s="70" t="s">
        <v>154</v>
      </c>
      <c r="B179" s="51" t="s">
        <v>247</v>
      </c>
      <c r="C179" s="229">
        <v>9660</v>
      </c>
      <c r="D179" s="50"/>
      <c r="E179" s="50"/>
      <c r="F179" s="50"/>
      <c r="G179" s="229">
        <v>9660</v>
      </c>
      <c r="H179" s="50"/>
      <c r="I179" s="50"/>
      <c r="J179" s="50"/>
      <c r="K179" s="229">
        <v>9660</v>
      </c>
      <c r="L179" s="50"/>
      <c r="M179" s="50"/>
      <c r="N179" s="50"/>
      <c r="O179" s="60">
        <f t="shared" si="6"/>
        <v>28980</v>
      </c>
    </row>
    <row r="180" spans="1:15" ht="15">
      <c r="A180" s="70" t="s">
        <v>249</v>
      </c>
      <c r="B180" s="51" t="s">
        <v>248</v>
      </c>
      <c r="C180" s="229">
        <v>9660</v>
      </c>
      <c r="D180" s="50"/>
      <c r="E180" s="50"/>
      <c r="F180" s="50"/>
      <c r="G180" s="229">
        <v>9660</v>
      </c>
      <c r="H180" s="50"/>
      <c r="I180" s="50"/>
      <c r="J180" s="50"/>
      <c r="K180" s="229">
        <v>9660</v>
      </c>
      <c r="L180" s="50"/>
      <c r="M180" s="50"/>
      <c r="N180" s="50"/>
      <c r="O180" s="60"/>
    </row>
    <row r="181" spans="1:15" ht="15">
      <c r="A181" s="59"/>
      <c r="B181" s="51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60">
        <f>SUM(C181:N181)</f>
        <v>0</v>
      </c>
    </row>
    <row r="182" spans="1:15" ht="15">
      <c r="A182" s="59"/>
      <c r="B182" s="51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60">
        <f>SUM(C182:N182)</f>
        <v>0</v>
      </c>
    </row>
    <row r="183" spans="1:15" ht="15.75" thickBot="1">
      <c r="A183" s="52"/>
      <c r="B183" s="53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/>
    </row>
    <row r="184" spans="1:16" ht="20.25" customHeight="1" thickBot="1" thickTop="1">
      <c r="A184" s="56"/>
      <c r="B184" s="31" t="s">
        <v>5</v>
      </c>
      <c r="C184" s="55">
        <f aca="true" t="shared" si="7" ref="C184:O184">SUM(C166:C183)</f>
        <v>179400</v>
      </c>
      <c r="D184" s="55">
        <f t="shared" si="7"/>
        <v>0</v>
      </c>
      <c r="E184" s="55">
        <f t="shared" si="7"/>
        <v>10000</v>
      </c>
      <c r="F184" s="55">
        <f t="shared" si="7"/>
        <v>10000</v>
      </c>
      <c r="G184" s="55">
        <f t="shared" si="7"/>
        <v>179400</v>
      </c>
      <c r="H184" s="55">
        <f t="shared" si="7"/>
        <v>0</v>
      </c>
      <c r="I184" s="55">
        <f t="shared" si="7"/>
        <v>10000</v>
      </c>
      <c r="J184" s="55">
        <f t="shared" si="7"/>
        <v>10000</v>
      </c>
      <c r="K184" s="55">
        <f t="shared" si="7"/>
        <v>179400</v>
      </c>
      <c r="L184" s="55">
        <f t="shared" si="7"/>
        <v>0</v>
      </c>
      <c r="M184" s="55">
        <f t="shared" si="7"/>
        <v>10000</v>
      </c>
      <c r="N184" s="55">
        <f t="shared" si="7"/>
        <v>10000</v>
      </c>
      <c r="O184" s="57">
        <f t="shared" si="7"/>
        <v>569220</v>
      </c>
      <c r="P184" s="58">
        <f>C184+D184+E184</f>
        <v>189400</v>
      </c>
    </row>
    <row r="185" ht="15.75" thickTop="1"/>
  </sheetData>
  <sheetProtection/>
  <mergeCells count="20">
    <mergeCell ref="C109:F109"/>
    <mergeCell ref="G109:J109"/>
    <mergeCell ref="K109:N109"/>
    <mergeCell ref="A160:O160"/>
    <mergeCell ref="A161:O161"/>
    <mergeCell ref="C162:F162"/>
    <mergeCell ref="G162:J162"/>
    <mergeCell ref="K162:N162"/>
    <mergeCell ref="A55:O55"/>
    <mergeCell ref="C56:F56"/>
    <mergeCell ref="G56:J56"/>
    <mergeCell ref="K56:N56"/>
    <mergeCell ref="A107:O107"/>
    <mergeCell ref="A108:O108"/>
    <mergeCell ref="A1:O1"/>
    <mergeCell ref="A2:O2"/>
    <mergeCell ref="C3:F3"/>
    <mergeCell ref="G3:J3"/>
    <mergeCell ref="K3:N3"/>
    <mergeCell ref="A54:O54"/>
  </mergeCells>
  <printOptions/>
  <pageMargins left="0.11811023622047245" right="0" top="0.46" bottom="0.18" header="0.27" footer="0.0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zoomScale="120" zoomScaleNormal="120" zoomScalePageLayoutView="0" workbookViewId="0" topLeftCell="A109">
      <selection activeCell="O116" sqref="O116"/>
    </sheetView>
  </sheetViews>
  <sheetFormatPr defaultColWidth="9.140625" defaultRowHeight="21.75"/>
  <cols>
    <col min="1" max="1" width="5.421875" style="116" customWidth="1"/>
    <col min="2" max="2" width="20.57421875" style="82" customWidth="1"/>
    <col min="3" max="3" width="6.8515625" style="82" customWidth="1"/>
    <col min="4" max="4" width="5.28125" style="82" customWidth="1"/>
    <col min="5" max="6" width="6.28125" style="82" customWidth="1"/>
    <col min="7" max="7" width="7.28125" style="82" customWidth="1"/>
    <col min="8" max="8" width="4.7109375" style="82" customWidth="1"/>
    <col min="9" max="9" width="6.57421875" style="82" customWidth="1"/>
    <col min="10" max="10" width="6.28125" style="82" customWidth="1"/>
    <col min="11" max="11" width="6.8515625" style="82" customWidth="1"/>
    <col min="12" max="12" width="5.140625" style="82" customWidth="1"/>
    <col min="13" max="14" width="6.28125" style="82" customWidth="1"/>
    <col min="15" max="15" width="8.7109375" style="82" customWidth="1"/>
    <col min="16" max="16" width="9.140625" style="82" customWidth="1"/>
    <col min="17" max="17" width="9.140625" style="83" customWidth="1"/>
    <col min="18" max="16384" width="9.140625" style="82" customWidth="1"/>
  </cols>
  <sheetData>
    <row r="1" spans="1:15" ht="27.75" customHeight="1">
      <c r="A1" s="261" t="s">
        <v>33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1.75">
      <c r="A2" s="262" t="s">
        <v>155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ht="24.75" customHeight="1">
      <c r="A3" s="80" t="s">
        <v>0</v>
      </c>
      <c r="B3" s="81" t="s">
        <v>1</v>
      </c>
      <c r="C3" s="263" t="s">
        <v>2</v>
      </c>
      <c r="D3" s="264"/>
      <c r="E3" s="264"/>
      <c r="F3" s="265"/>
      <c r="G3" s="263" t="s">
        <v>3</v>
      </c>
      <c r="H3" s="264"/>
      <c r="I3" s="264"/>
      <c r="J3" s="265"/>
      <c r="K3" s="263" t="s">
        <v>4</v>
      </c>
      <c r="L3" s="264"/>
      <c r="M3" s="264"/>
      <c r="N3" s="265"/>
      <c r="O3" s="81" t="s">
        <v>5</v>
      </c>
    </row>
    <row r="4" spans="1:15" ht="15">
      <c r="A4" s="85"/>
      <c r="B4" s="86"/>
      <c r="C4" s="84" t="s">
        <v>6</v>
      </c>
      <c r="D4" s="84" t="s">
        <v>7</v>
      </c>
      <c r="E4" s="84" t="s">
        <v>20</v>
      </c>
      <c r="F4" s="84" t="s">
        <v>9</v>
      </c>
      <c r="G4" s="85" t="s">
        <v>6</v>
      </c>
      <c r="H4" s="87" t="s">
        <v>7</v>
      </c>
      <c r="I4" s="84" t="s">
        <v>20</v>
      </c>
      <c r="J4" s="84" t="s">
        <v>9</v>
      </c>
      <c r="K4" s="85" t="s">
        <v>6</v>
      </c>
      <c r="L4" s="85" t="s">
        <v>7</v>
      </c>
      <c r="M4" s="84" t="s">
        <v>20</v>
      </c>
      <c r="N4" s="84" t="s">
        <v>9</v>
      </c>
      <c r="O4" s="87" t="s">
        <v>8</v>
      </c>
    </row>
    <row r="5" spans="1:15" ht="15">
      <c r="A5" s="88"/>
      <c r="B5" s="89"/>
      <c r="C5" s="90"/>
      <c r="D5" s="90"/>
      <c r="E5" s="90" t="s">
        <v>21</v>
      </c>
      <c r="F5" s="90" t="s">
        <v>22</v>
      </c>
      <c r="G5" s="90"/>
      <c r="H5" s="90"/>
      <c r="I5" s="90" t="s">
        <v>21</v>
      </c>
      <c r="J5" s="90" t="s">
        <v>22</v>
      </c>
      <c r="K5" s="90"/>
      <c r="L5" s="90"/>
      <c r="M5" s="90" t="s">
        <v>21</v>
      </c>
      <c r="N5" s="90" t="s">
        <v>22</v>
      </c>
      <c r="O5" s="90"/>
    </row>
    <row r="6" spans="1:15" ht="15">
      <c r="A6" s="91"/>
      <c r="B6" s="92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</row>
    <row r="7" spans="1:17" ht="15">
      <c r="A7" s="93">
        <v>1</v>
      </c>
      <c r="B7" s="71" t="s">
        <v>159</v>
      </c>
      <c r="C7" s="68">
        <v>23810</v>
      </c>
      <c r="D7" s="68">
        <v>0</v>
      </c>
      <c r="E7" s="68">
        <v>0</v>
      </c>
      <c r="F7" s="94"/>
      <c r="G7" s="68">
        <v>23810</v>
      </c>
      <c r="H7" s="68">
        <v>0</v>
      </c>
      <c r="I7" s="68">
        <v>0</v>
      </c>
      <c r="J7" s="94"/>
      <c r="K7" s="68">
        <v>23810</v>
      </c>
      <c r="L7" s="68">
        <v>0</v>
      </c>
      <c r="M7" s="68">
        <v>0</v>
      </c>
      <c r="N7" s="94"/>
      <c r="O7" s="95">
        <f aca="true" t="shared" si="0" ref="O7:O12">SUM(C7:N7)</f>
        <v>71430</v>
      </c>
      <c r="Q7" s="83">
        <v>390000</v>
      </c>
    </row>
    <row r="8" spans="1:17" ht="15">
      <c r="A8" s="93">
        <v>2</v>
      </c>
      <c r="B8" s="69" t="s">
        <v>160</v>
      </c>
      <c r="C8" s="68">
        <v>23940</v>
      </c>
      <c r="D8" s="68">
        <v>0</v>
      </c>
      <c r="E8" s="68">
        <v>3500</v>
      </c>
      <c r="F8" s="94"/>
      <c r="G8" s="68">
        <v>23940</v>
      </c>
      <c r="H8" s="68">
        <v>0</v>
      </c>
      <c r="I8" s="68">
        <v>3500</v>
      </c>
      <c r="J8" s="94"/>
      <c r="K8" s="68">
        <v>23940</v>
      </c>
      <c r="L8" s="68">
        <v>0</v>
      </c>
      <c r="M8" s="68">
        <v>3500</v>
      </c>
      <c r="N8" s="94"/>
      <c r="O8" s="95">
        <f t="shared" si="0"/>
        <v>82320</v>
      </c>
      <c r="Q8" s="83">
        <v>79000</v>
      </c>
    </row>
    <row r="9" spans="1:17" ht="15">
      <c r="A9" s="93">
        <v>3</v>
      </c>
      <c r="B9" s="69" t="s">
        <v>161</v>
      </c>
      <c r="C9" s="68">
        <v>24290</v>
      </c>
      <c r="D9" s="68">
        <v>0</v>
      </c>
      <c r="E9" s="68">
        <v>0</v>
      </c>
      <c r="F9" s="94"/>
      <c r="G9" s="68">
        <v>24290</v>
      </c>
      <c r="H9" s="68">
        <v>0</v>
      </c>
      <c r="I9" s="68">
        <v>0</v>
      </c>
      <c r="J9" s="94"/>
      <c r="K9" s="68">
        <v>24290</v>
      </c>
      <c r="L9" s="68">
        <v>0</v>
      </c>
      <c r="M9" s="68">
        <v>0</v>
      </c>
      <c r="N9" s="94"/>
      <c r="O9" s="95">
        <f t="shared" si="0"/>
        <v>72870</v>
      </c>
      <c r="Q9" s="83">
        <v>79000</v>
      </c>
    </row>
    <row r="10" spans="1:17" ht="15">
      <c r="A10" s="93">
        <v>4</v>
      </c>
      <c r="B10" s="69" t="s">
        <v>162</v>
      </c>
      <c r="C10" s="68">
        <v>24290</v>
      </c>
      <c r="D10" s="68">
        <v>0</v>
      </c>
      <c r="E10" s="68">
        <v>0</v>
      </c>
      <c r="F10" s="94"/>
      <c r="G10" s="68">
        <v>24290</v>
      </c>
      <c r="H10" s="68">
        <v>0</v>
      </c>
      <c r="I10" s="68">
        <v>0</v>
      </c>
      <c r="J10" s="94"/>
      <c r="K10" s="68">
        <v>24290</v>
      </c>
      <c r="L10" s="68">
        <v>0</v>
      </c>
      <c r="M10" s="68">
        <v>0</v>
      </c>
      <c r="N10" s="94"/>
      <c r="O10" s="95">
        <f t="shared" si="0"/>
        <v>72870</v>
      </c>
      <c r="Q10" s="83">
        <v>105000</v>
      </c>
    </row>
    <row r="11" spans="1:17" ht="15">
      <c r="A11" s="93">
        <v>5</v>
      </c>
      <c r="B11" s="71" t="s">
        <v>163</v>
      </c>
      <c r="C11" s="68">
        <v>23360</v>
      </c>
      <c r="D11" s="68">
        <v>0</v>
      </c>
      <c r="E11" s="68">
        <v>0</v>
      </c>
      <c r="F11" s="94"/>
      <c r="G11" s="68">
        <v>23360</v>
      </c>
      <c r="H11" s="68">
        <v>0</v>
      </c>
      <c r="I11" s="68">
        <v>0</v>
      </c>
      <c r="J11" s="94"/>
      <c r="K11" s="68">
        <v>23360</v>
      </c>
      <c r="L11" s="68">
        <v>0</v>
      </c>
      <c r="M11" s="68">
        <v>0</v>
      </c>
      <c r="N11" s="94"/>
      <c r="O11" s="95">
        <f t="shared" si="0"/>
        <v>70080</v>
      </c>
      <c r="Q11" s="83">
        <v>897000</v>
      </c>
    </row>
    <row r="12" spans="1:15" ht="15">
      <c r="A12" s="93"/>
      <c r="B12" s="94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>
        <f t="shared" si="0"/>
        <v>0</v>
      </c>
    </row>
    <row r="13" spans="1:15" ht="15.75" thickBot="1">
      <c r="A13" s="97"/>
      <c r="B13" s="98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100"/>
    </row>
    <row r="14" spans="1:16" ht="16.5" thickBot="1" thickTop="1">
      <c r="A14" s="101"/>
      <c r="B14" s="102" t="s">
        <v>5</v>
      </c>
      <c r="C14" s="100">
        <f aca="true" t="shared" si="1" ref="C14:O14">SUM(C7:C13)</f>
        <v>119690</v>
      </c>
      <c r="D14" s="100">
        <f t="shared" si="1"/>
        <v>0</v>
      </c>
      <c r="E14" s="100">
        <f t="shared" si="1"/>
        <v>3500</v>
      </c>
      <c r="F14" s="100">
        <f t="shared" si="1"/>
        <v>0</v>
      </c>
      <c r="G14" s="100">
        <f t="shared" si="1"/>
        <v>119690</v>
      </c>
      <c r="H14" s="100">
        <f t="shared" si="1"/>
        <v>0</v>
      </c>
      <c r="I14" s="100">
        <f t="shared" si="1"/>
        <v>3500</v>
      </c>
      <c r="J14" s="100">
        <f t="shared" si="1"/>
        <v>0</v>
      </c>
      <c r="K14" s="100">
        <f t="shared" si="1"/>
        <v>119690</v>
      </c>
      <c r="L14" s="100">
        <f t="shared" si="1"/>
        <v>0</v>
      </c>
      <c r="M14" s="100">
        <f t="shared" si="1"/>
        <v>3500</v>
      </c>
      <c r="N14" s="100">
        <f t="shared" si="1"/>
        <v>0</v>
      </c>
      <c r="O14" s="103">
        <f t="shared" si="1"/>
        <v>369570</v>
      </c>
      <c r="P14" s="104">
        <f>C14+D14+E14</f>
        <v>123190</v>
      </c>
    </row>
    <row r="15" spans="1:15" ht="15.75" thickTop="1">
      <c r="A15" s="91"/>
      <c r="B15" s="105" t="s">
        <v>41</v>
      </c>
      <c r="C15" s="106"/>
      <c r="D15" s="106"/>
      <c r="E15" s="106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6" ht="15">
      <c r="A16" s="108">
        <v>1</v>
      </c>
      <c r="B16" s="69" t="s">
        <v>164</v>
      </c>
      <c r="C16" s="68">
        <v>13770</v>
      </c>
      <c r="D16" s="96"/>
      <c r="E16" s="96"/>
      <c r="F16" s="96"/>
      <c r="G16" s="68">
        <v>13770</v>
      </c>
      <c r="H16" s="96"/>
      <c r="I16" s="96"/>
      <c r="J16" s="96"/>
      <c r="K16" s="68">
        <v>13770</v>
      </c>
      <c r="L16" s="96"/>
      <c r="M16" s="96"/>
      <c r="N16" s="96"/>
      <c r="O16" s="95">
        <f aca="true" t="shared" si="2" ref="O16:O22">SUM(C16:N16)</f>
        <v>41310</v>
      </c>
      <c r="P16" s="104"/>
    </row>
    <row r="17" spans="1:15" ht="15">
      <c r="A17" s="108">
        <v>2</v>
      </c>
      <c r="B17" s="69" t="s">
        <v>165</v>
      </c>
      <c r="C17" s="68">
        <v>13770</v>
      </c>
      <c r="D17" s="96"/>
      <c r="E17" s="96"/>
      <c r="F17" s="96"/>
      <c r="G17" s="68">
        <v>13770</v>
      </c>
      <c r="H17" s="96"/>
      <c r="I17" s="96"/>
      <c r="J17" s="96"/>
      <c r="K17" s="68">
        <v>13770</v>
      </c>
      <c r="L17" s="96"/>
      <c r="M17" s="96"/>
      <c r="N17" s="96"/>
      <c r="O17" s="95">
        <f t="shared" si="2"/>
        <v>41310</v>
      </c>
    </row>
    <row r="18" spans="1:15" ht="15">
      <c r="A18" s="108">
        <v>3</v>
      </c>
      <c r="B18" s="69" t="s">
        <v>166</v>
      </c>
      <c r="C18" s="68">
        <v>13830</v>
      </c>
      <c r="D18" s="96"/>
      <c r="E18" s="96"/>
      <c r="F18" s="96"/>
      <c r="G18" s="68">
        <v>13830</v>
      </c>
      <c r="H18" s="96"/>
      <c r="I18" s="96"/>
      <c r="J18" s="96"/>
      <c r="K18" s="68">
        <v>13830</v>
      </c>
      <c r="L18" s="96"/>
      <c r="M18" s="96"/>
      <c r="N18" s="96"/>
      <c r="O18" s="95">
        <f t="shared" si="2"/>
        <v>41490</v>
      </c>
    </row>
    <row r="19" spans="1:15" ht="15">
      <c r="A19" s="108">
        <v>4</v>
      </c>
      <c r="B19" s="69" t="s">
        <v>167</v>
      </c>
      <c r="C19" s="68">
        <v>13770</v>
      </c>
      <c r="D19" s="96"/>
      <c r="E19" s="96"/>
      <c r="F19" s="96"/>
      <c r="G19" s="68">
        <v>13770</v>
      </c>
      <c r="H19" s="96"/>
      <c r="I19" s="96"/>
      <c r="J19" s="96"/>
      <c r="K19" s="68">
        <v>13770</v>
      </c>
      <c r="L19" s="96"/>
      <c r="M19" s="96"/>
      <c r="N19" s="96"/>
      <c r="O19" s="95">
        <f t="shared" si="2"/>
        <v>41310</v>
      </c>
    </row>
    <row r="20" spans="1:15" ht="15">
      <c r="A20" s="108">
        <v>5</v>
      </c>
      <c r="B20" s="69" t="s">
        <v>55</v>
      </c>
      <c r="C20" s="68">
        <v>13760</v>
      </c>
      <c r="D20" s="96"/>
      <c r="E20" s="96"/>
      <c r="F20" s="96"/>
      <c r="G20" s="68">
        <v>13760</v>
      </c>
      <c r="H20" s="96"/>
      <c r="I20" s="96"/>
      <c r="J20" s="96"/>
      <c r="K20" s="68">
        <v>13760</v>
      </c>
      <c r="L20" s="96"/>
      <c r="M20" s="96"/>
      <c r="N20" s="96"/>
      <c r="O20" s="95">
        <f t="shared" si="2"/>
        <v>41280</v>
      </c>
    </row>
    <row r="21" spans="1:15" ht="15">
      <c r="A21" s="108">
        <v>6</v>
      </c>
      <c r="B21" s="69" t="s">
        <v>168</v>
      </c>
      <c r="C21" s="68">
        <v>13780</v>
      </c>
      <c r="D21" s="96"/>
      <c r="E21" s="96"/>
      <c r="F21" s="96"/>
      <c r="G21" s="68">
        <v>13780</v>
      </c>
      <c r="H21" s="96"/>
      <c r="I21" s="96"/>
      <c r="J21" s="96"/>
      <c r="K21" s="68">
        <v>13780</v>
      </c>
      <c r="L21" s="96"/>
      <c r="M21" s="96"/>
      <c r="N21" s="96"/>
      <c r="O21" s="95">
        <f t="shared" si="2"/>
        <v>41340</v>
      </c>
    </row>
    <row r="22" spans="1:15" ht="15">
      <c r="A22" s="108">
        <v>7</v>
      </c>
      <c r="B22" s="69" t="s">
        <v>169</v>
      </c>
      <c r="C22" s="68">
        <v>13780</v>
      </c>
      <c r="D22" s="96"/>
      <c r="E22" s="96"/>
      <c r="F22" s="96"/>
      <c r="G22" s="68">
        <v>13780</v>
      </c>
      <c r="H22" s="96"/>
      <c r="I22" s="96"/>
      <c r="J22" s="96"/>
      <c r="K22" s="68">
        <v>13780</v>
      </c>
      <c r="L22" s="96"/>
      <c r="M22" s="96"/>
      <c r="N22" s="96"/>
      <c r="O22" s="95">
        <f t="shared" si="2"/>
        <v>41340</v>
      </c>
    </row>
    <row r="23" spans="1:16" s="83" customFormat="1" ht="15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1"/>
      <c r="P23" s="82"/>
    </row>
    <row r="24" spans="1:16" s="83" customFormat="1" ht="15.75" thickBot="1">
      <c r="A24" s="97"/>
      <c r="B24" s="112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4"/>
      <c r="P24" s="82"/>
    </row>
    <row r="25" spans="1:16" s="83" customFormat="1" ht="16.5" thickBot="1" thickTop="1">
      <c r="A25" s="101"/>
      <c r="B25" s="102" t="s">
        <v>5</v>
      </c>
      <c r="C25" s="100">
        <f aca="true" t="shared" si="3" ref="C25:O25">SUM(C16:C23)</f>
        <v>96460</v>
      </c>
      <c r="D25" s="100">
        <f t="shared" si="3"/>
        <v>0</v>
      </c>
      <c r="E25" s="100">
        <f t="shared" si="3"/>
        <v>0</v>
      </c>
      <c r="F25" s="100">
        <f t="shared" si="3"/>
        <v>0</v>
      </c>
      <c r="G25" s="100">
        <f t="shared" si="3"/>
        <v>96460</v>
      </c>
      <c r="H25" s="100">
        <f t="shared" si="3"/>
        <v>0</v>
      </c>
      <c r="I25" s="100">
        <f t="shared" si="3"/>
        <v>0</v>
      </c>
      <c r="J25" s="100">
        <f t="shared" si="3"/>
        <v>0</v>
      </c>
      <c r="K25" s="100">
        <f t="shared" si="3"/>
        <v>96460</v>
      </c>
      <c r="L25" s="100">
        <f t="shared" si="3"/>
        <v>0</v>
      </c>
      <c r="M25" s="100">
        <f t="shared" si="3"/>
        <v>0</v>
      </c>
      <c r="N25" s="100">
        <f t="shared" si="3"/>
        <v>0</v>
      </c>
      <c r="O25" s="100">
        <f t="shared" si="3"/>
        <v>289380</v>
      </c>
      <c r="P25" s="104">
        <f>C25+D25+E25+F25</f>
        <v>96460</v>
      </c>
    </row>
    <row r="26" spans="1:16" s="83" customFormat="1" ht="15.75" thickTop="1">
      <c r="A26" s="11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82"/>
    </row>
    <row r="55" spans="1:15" ht="21.75">
      <c r="A55" s="260" t="s">
        <v>33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</row>
    <row r="56" spans="1:15" ht="21.75">
      <c r="A56" s="256" t="s">
        <v>156</v>
      </c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</row>
    <row r="57" spans="1:15" ht="18.75">
      <c r="A57" s="35" t="s">
        <v>0</v>
      </c>
      <c r="B57" s="36" t="s">
        <v>1</v>
      </c>
      <c r="C57" s="257" t="s">
        <v>23</v>
      </c>
      <c r="D57" s="258"/>
      <c r="E57" s="258"/>
      <c r="F57" s="259"/>
      <c r="G57" s="257" t="s">
        <v>24</v>
      </c>
      <c r="H57" s="258"/>
      <c r="I57" s="258"/>
      <c r="J57" s="259"/>
      <c r="K57" s="257" t="s">
        <v>25</v>
      </c>
      <c r="L57" s="258"/>
      <c r="M57" s="258"/>
      <c r="N57" s="259"/>
      <c r="O57" s="36" t="s">
        <v>5</v>
      </c>
    </row>
    <row r="58" spans="1:15" ht="15">
      <c r="A58" s="85"/>
      <c r="B58" s="86"/>
      <c r="C58" s="84" t="s">
        <v>6</v>
      </c>
      <c r="D58" s="84" t="s">
        <v>7</v>
      </c>
      <c r="E58" s="84" t="s">
        <v>20</v>
      </c>
      <c r="F58" s="84" t="s">
        <v>9</v>
      </c>
      <c r="G58" s="85" t="s">
        <v>6</v>
      </c>
      <c r="H58" s="87" t="s">
        <v>7</v>
      </c>
      <c r="I58" s="84" t="s">
        <v>20</v>
      </c>
      <c r="J58" s="84" t="s">
        <v>9</v>
      </c>
      <c r="K58" s="85" t="s">
        <v>6</v>
      </c>
      <c r="L58" s="85" t="s">
        <v>7</v>
      </c>
      <c r="M58" s="84" t="s">
        <v>20</v>
      </c>
      <c r="N58" s="84" t="s">
        <v>9</v>
      </c>
      <c r="O58" s="87" t="s">
        <v>8</v>
      </c>
    </row>
    <row r="59" spans="1:15" ht="15">
      <c r="A59" s="88"/>
      <c r="B59" s="89"/>
      <c r="C59" s="90"/>
      <c r="D59" s="90"/>
      <c r="E59" s="90" t="s">
        <v>21</v>
      </c>
      <c r="F59" s="90" t="s">
        <v>22</v>
      </c>
      <c r="G59" s="90"/>
      <c r="H59" s="90"/>
      <c r="I59" s="90" t="s">
        <v>21</v>
      </c>
      <c r="J59" s="90" t="s">
        <v>22</v>
      </c>
      <c r="K59" s="90"/>
      <c r="L59" s="90"/>
      <c r="M59" s="90" t="s">
        <v>21</v>
      </c>
      <c r="N59" s="90" t="s">
        <v>22</v>
      </c>
      <c r="O59" s="90"/>
    </row>
    <row r="60" spans="1:15" ht="15">
      <c r="A60" s="91"/>
      <c r="B60" s="92" t="s">
        <v>6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</row>
    <row r="61" spans="1:15" ht="15">
      <c r="A61" s="93">
        <v>1</v>
      </c>
      <c r="B61" s="71" t="s">
        <v>159</v>
      </c>
      <c r="C61" s="68">
        <v>23810</v>
      </c>
      <c r="D61" s="68">
        <v>0</v>
      </c>
      <c r="E61" s="68">
        <v>0</v>
      </c>
      <c r="F61" s="94"/>
      <c r="G61" s="68">
        <v>23810</v>
      </c>
      <c r="H61" s="68">
        <v>0</v>
      </c>
      <c r="I61" s="68">
        <v>0</v>
      </c>
      <c r="J61" s="94"/>
      <c r="K61" s="68">
        <v>23810</v>
      </c>
      <c r="L61" s="68">
        <v>0</v>
      </c>
      <c r="M61" s="68">
        <v>0</v>
      </c>
      <c r="N61" s="94"/>
      <c r="O61" s="95">
        <f aca="true" t="shared" si="4" ref="O61:O66">SUM(C61:N61)</f>
        <v>71430</v>
      </c>
    </row>
    <row r="62" spans="1:15" ht="15">
      <c r="A62" s="93">
        <v>2</v>
      </c>
      <c r="B62" s="69" t="s">
        <v>160</v>
      </c>
      <c r="C62" s="68">
        <v>23940</v>
      </c>
      <c r="D62" s="68">
        <v>0</v>
      </c>
      <c r="E62" s="68">
        <v>3500</v>
      </c>
      <c r="F62" s="94"/>
      <c r="G62" s="68">
        <v>23940</v>
      </c>
      <c r="H62" s="68">
        <v>0</v>
      </c>
      <c r="I62" s="68">
        <v>3500</v>
      </c>
      <c r="J62" s="94"/>
      <c r="K62" s="68">
        <v>23940</v>
      </c>
      <c r="L62" s="68">
        <v>0</v>
      </c>
      <c r="M62" s="68">
        <v>3500</v>
      </c>
      <c r="N62" s="94"/>
      <c r="O62" s="95">
        <f t="shared" si="4"/>
        <v>82320</v>
      </c>
    </row>
    <row r="63" spans="1:15" ht="15">
      <c r="A63" s="93">
        <v>3</v>
      </c>
      <c r="B63" s="69" t="s">
        <v>161</v>
      </c>
      <c r="C63" s="68">
        <v>24290</v>
      </c>
      <c r="D63" s="68">
        <v>0</v>
      </c>
      <c r="E63" s="68">
        <v>0</v>
      </c>
      <c r="F63" s="94"/>
      <c r="G63" s="68">
        <v>24290</v>
      </c>
      <c r="H63" s="68">
        <v>0</v>
      </c>
      <c r="I63" s="68">
        <v>0</v>
      </c>
      <c r="J63" s="94"/>
      <c r="K63" s="68">
        <v>24290</v>
      </c>
      <c r="L63" s="68">
        <v>0</v>
      </c>
      <c r="M63" s="68">
        <v>0</v>
      </c>
      <c r="N63" s="94"/>
      <c r="O63" s="95">
        <f t="shared" si="4"/>
        <v>72870</v>
      </c>
    </row>
    <row r="64" spans="1:15" ht="15">
      <c r="A64" s="93">
        <v>4</v>
      </c>
      <c r="B64" s="69" t="s">
        <v>162</v>
      </c>
      <c r="C64" s="68">
        <v>24290</v>
      </c>
      <c r="D64" s="68">
        <v>0</v>
      </c>
      <c r="E64" s="68">
        <v>0</v>
      </c>
      <c r="F64" s="94"/>
      <c r="G64" s="68">
        <v>24290</v>
      </c>
      <c r="H64" s="68">
        <v>0</v>
      </c>
      <c r="I64" s="68">
        <v>0</v>
      </c>
      <c r="J64" s="94"/>
      <c r="K64" s="68">
        <v>24290</v>
      </c>
      <c r="L64" s="68">
        <v>0</v>
      </c>
      <c r="M64" s="68">
        <v>0</v>
      </c>
      <c r="N64" s="94"/>
      <c r="O64" s="95">
        <f t="shared" si="4"/>
        <v>72870</v>
      </c>
    </row>
    <row r="65" spans="1:15" ht="15">
      <c r="A65" s="93">
        <v>5</v>
      </c>
      <c r="B65" s="71" t="s">
        <v>163</v>
      </c>
      <c r="C65" s="68">
        <v>23360</v>
      </c>
      <c r="D65" s="68">
        <v>0</v>
      </c>
      <c r="E65" s="68">
        <v>0</v>
      </c>
      <c r="F65" s="94"/>
      <c r="G65" s="68">
        <v>23360</v>
      </c>
      <c r="H65" s="68">
        <v>0</v>
      </c>
      <c r="I65" s="68">
        <v>0</v>
      </c>
      <c r="J65" s="94"/>
      <c r="K65" s="68">
        <v>23360</v>
      </c>
      <c r="L65" s="68">
        <v>0</v>
      </c>
      <c r="M65" s="68">
        <v>0</v>
      </c>
      <c r="N65" s="94"/>
      <c r="O65" s="95">
        <f t="shared" si="4"/>
        <v>70080</v>
      </c>
    </row>
    <row r="66" spans="1:15" ht="15">
      <c r="A66" s="93"/>
      <c r="B66" s="94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5">
        <f t="shared" si="4"/>
        <v>0</v>
      </c>
    </row>
    <row r="67" spans="1:15" ht="15.75" thickBot="1">
      <c r="A67" s="97"/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0"/>
    </row>
    <row r="68" spans="1:15" ht="16.5" thickBot="1" thickTop="1">
      <c r="A68" s="101"/>
      <c r="B68" s="102" t="s">
        <v>5</v>
      </c>
      <c r="C68" s="100">
        <f aca="true" t="shared" si="5" ref="C68:O68">SUM(C61:C67)</f>
        <v>119690</v>
      </c>
      <c r="D68" s="100">
        <f t="shared" si="5"/>
        <v>0</v>
      </c>
      <c r="E68" s="100">
        <f t="shared" si="5"/>
        <v>3500</v>
      </c>
      <c r="F68" s="100">
        <f t="shared" si="5"/>
        <v>0</v>
      </c>
      <c r="G68" s="100">
        <f t="shared" si="5"/>
        <v>119690</v>
      </c>
      <c r="H68" s="100">
        <f t="shared" si="5"/>
        <v>0</v>
      </c>
      <c r="I68" s="100">
        <f t="shared" si="5"/>
        <v>3500</v>
      </c>
      <c r="J68" s="100">
        <f t="shared" si="5"/>
        <v>0</v>
      </c>
      <c r="K68" s="100">
        <f t="shared" si="5"/>
        <v>119690</v>
      </c>
      <c r="L68" s="100">
        <f t="shared" si="5"/>
        <v>0</v>
      </c>
      <c r="M68" s="100">
        <f t="shared" si="5"/>
        <v>3500</v>
      </c>
      <c r="N68" s="100">
        <f t="shared" si="5"/>
        <v>0</v>
      </c>
      <c r="O68" s="103">
        <f t="shared" si="5"/>
        <v>369570</v>
      </c>
    </row>
    <row r="69" spans="1:15" ht="15.75" thickTop="1">
      <c r="A69" s="91"/>
      <c r="B69" s="105" t="s">
        <v>41</v>
      </c>
      <c r="C69" s="106"/>
      <c r="D69" s="106"/>
      <c r="E69" s="106"/>
      <c r="F69" s="107"/>
      <c r="G69" s="107"/>
      <c r="H69" s="107"/>
      <c r="I69" s="107"/>
      <c r="J69" s="107"/>
      <c r="K69" s="107"/>
      <c r="L69" s="107"/>
      <c r="M69" s="107"/>
      <c r="N69" s="107"/>
      <c r="O69" s="107"/>
    </row>
    <row r="70" spans="1:15" ht="15">
      <c r="A70" s="108">
        <v>1</v>
      </c>
      <c r="B70" s="69" t="s">
        <v>164</v>
      </c>
      <c r="C70" s="68">
        <v>13770</v>
      </c>
      <c r="D70" s="96"/>
      <c r="E70" s="96"/>
      <c r="F70" s="96"/>
      <c r="G70" s="68">
        <v>13770</v>
      </c>
      <c r="H70" s="96"/>
      <c r="I70" s="96"/>
      <c r="J70" s="96"/>
      <c r="K70" s="68">
        <v>13770</v>
      </c>
      <c r="L70" s="96"/>
      <c r="M70" s="96"/>
      <c r="N70" s="96"/>
      <c r="O70" s="95">
        <f aca="true" t="shared" si="6" ref="O70:O76">SUM(C70:N70)</f>
        <v>41310</v>
      </c>
    </row>
    <row r="71" spans="1:15" ht="15">
      <c r="A71" s="108">
        <v>2</v>
      </c>
      <c r="B71" s="69" t="s">
        <v>165</v>
      </c>
      <c r="C71" s="68">
        <v>13770</v>
      </c>
      <c r="D71" s="96"/>
      <c r="E71" s="96"/>
      <c r="F71" s="96"/>
      <c r="G71" s="68">
        <v>13770</v>
      </c>
      <c r="H71" s="96"/>
      <c r="I71" s="96"/>
      <c r="J71" s="96"/>
      <c r="K71" s="68">
        <v>13770</v>
      </c>
      <c r="L71" s="96"/>
      <c r="M71" s="96"/>
      <c r="N71" s="96"/>
      <c r="O71" s="95">
        <f t="shared" si="6"/>
        <v>41310</v>
      </c>
    </row>
    <row r="72" spans="1:15" ht="15">
      <c r="A72" s="108">
        <v>3</v>
      </c>
      <c r="B72" s="69" t="s">
        <v>166</v>
      </c>
      <c r="C72" s="68">
        <v>13830</v>
      </c>
      <c r="D72" s="96"/>
      <c r="E72" s="96"/>
      <c r="F72" s="96"/>
      <c r="G72" s="68">
        <v>13830</v>
      </c>
      <c r="H72" s="96"/>
      <c r="I72" s="96"/>
      <c r="J72" s="96"/>
      <c r="K72" s="68">
        <v>13830</v>
      </c>
      <c r="L72" s="96"/>
      <c r="M72" s="96"/>
      <c r="N72" s="96"/>
      <c r="O72" s="95">
        <f t="shared" si="6"/>
        <v>41490</v>
      </c>
    </row>
    <row r="73" spans="1:15" ht="15">
      <c r="A73" s="108">
        <v>4</v>
      </c>
      <c r="B73" s="69" t="s">
        <v>167</v>
      </c>
      <c r="C73" s="68">
        <v>13770</v>
      </c>
      <c r="D73" s="96"/>
      <c r="E73" s="96"/>
      <c r="F73" s="96"/>
      <c r="G73" s="68">
        <v>13770</v>
      </c>
      <c r="H73" s="96"/>
      <c r="I73" s="96"/>
      <c r="J73" s="96"/>
      <c r="K73" s="68">
        <v>13770</v>
      </c>
      <c r="L73" s="96"/>
      <c r="M73" s="96"/>
      <c r="N73" s="96"/>
      <c r="O73" s="95">
        <f t="shared" si="6"/>
        <v>41310</v>
      </c>
    </row>
    <row r="74" spans="1:15" ht="15">
      <c r="A74" s="108">
        <v>5</v>
      </c>
      <c r="B74" s="69" t="s">
        <v>55</v>
      </c>
      <c r="C74" s="68">
        <v>13760</v>
      </c>
      <c r="D74" s="96"/>
      <c r="E74" s="96"/>
      <c r="F74" s="96"/>
      <c r="G74" s="68">
        <v>13760</v>
      </c>
      <c r="H74" s="96"/>
      <c r="I74" s="96"/>
      <c r="J74" s="96"/>
      <c r="K74" s="68">
        <v>13760</v>
      </c>
      <c r="L74" s="96"/>
      <c r="M74" s="96"/>
      <c r="N74" s="96"/>
      <c r="O74" s="95">
        <f t="shared" si="6"/>
        <v>41280</v>
      </c>
    </row>
    <row r="75" spans="1:15" ht="15">
      <c r="A75" s="108">
        <v>6</v>
      </c>
      <c r="B75" s="69" t="s">
        <v>168</v>
      </c>
      <c r="C75" s="68">
        <v>13780</v>
      </c>
      <c r="D75" s="96"/>
      <c r="E75" s="96"/>
      <c r="F75" s="96"/>
      <c r="G75" s="68">
        <v>13780</v>
      </c>
      <c r="H75" s="96"/>
      <c r="I75" s="96"/>
      <c r="J75" s="96"/>
      <c r="K75" s="68">
        <v>13780</v>
      </c>
      <c r="L75" s="96"/>
      <c r="M75" s="96"/>
      <c r="N75" s="96"/>
      <c r="O75" s="95">
        <f t="shared" si="6"/>
        <v>41340</v>
      </c>
    </row>
    <row r="76" spans="1:15" ht="15">
      <c r="A76" s="108">
        <v>7</v>
      </c>
      <c r="B76" s="69" t="s">
        <v>169</v>
      </c>
      <c r="C76" s="68">
        <v>13780</v>
      </c>
      <c r="D76" s="96"/>
      <c r="E76" s="96"/>
      <c r="F76" s="96"/>
      <c r="G76" s="68">
        <v>13780</v>
      </c>
      <c r="H76" s="96"/>
      <c r="I76" s="96"/>
      <c r="J76" s="96"/>
      <c r="K76" s="68">
        <v>13780</v>
      </c>
      <c r="L76" s="96"/>
      <c r="M76" s="96"/>
      <c r="N76" s="96"/>
      <c r="O76" s="95">
        <f t="shared" si="6"/>
        <v>41340</v>
      </c>
    </row>
    <row r="77" spans="1:15" ht="15">
      <c r="A77" s="108"/>
      <c r="B77" s="109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15.75" thickBot="1">
      <c r="A78" s="97"/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4"/>
    </row>
    <row r="79" spans="1:15" ht="16.5" thickBot="1" thickTop="1">
      <c r="A79" s="101"/>
      <c r="B79" s="102" t="s">
        <v>5</v>
      </c>
      <c r="C79" s="100">
        <f aca="true" t="shared" si="7" ref="C79:O79">SUM(C70:C77)</f>
        <v>96460</v>
      </c>
      <c r="D79" s="100">
        <f t="shared" si="7"/>
        <v>0</v>
      </c>
      <c r="E79" s="100">
        <f t="shared" si="7"/>
        <v>0</v>
      </c>
      <c r="F79" s="100">
        <f t="shared" si="7"/>
        <v>0</v>
      </c>
      <c r="G79" s="100">
        <f t="shared" si="7"/>
        <v>96460</v>
      </c>
      <c r="H79" s="100">
        <f t="shared" si="7"/>
        <v>0</v>
      </c>
      <c r="I79" s="100">
        <f t="shared" si="7"/>
        <v>0</v>
      </c>
      <c r="J79" s="100">
        <f t="shared" si="7"/>
        <v>0</v>
      </c>
      <c r="K79" s="100">
        <f t="shared" si="7"/>
        <v>96460</v>
      </c>
      <c r="L79" s="100">
        <f t="shared" si="7"/>
        <v>0</v>
      </c>
      <c r="M79" s="100">
        <f t="shared" si="7"/>
        <v>0</v>
      </c>
      <c r="N79" s="100">
        <f t="shared" si="7"/>
        <v>0</v>
      </c>
      <c r="O79" s="100">
        <f t="shared" si="7"/>
        <v>289380</v>
      </c>
    </row>
    <row r="80" ht="15.75" thickTop="1"/>
    <row r="109" spans="1:15" ht="21.75">
      <c r="A109" s="260" t="s">
        <v>33</v>
      </c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</row>
    <row r="110" spans="1:15" ht="21.75">
      <c r="A110" s="256" t="s">
        <v>157</v>
      </c>
      <c r="B110" s="256"/>
      <c r="C110" s="256"/>
      <c r="D110" s="256"/>
      <c r="E110" s="256"/>
      <c r="F110" s="256"/>
      <c r="G110" s="256"/>
      <c r="H110" s="256"/>
      <c r="I110" s="256"/>
      <c r="J110" s="256"/>
      <c r="K110" s="256"/>
      <c r="L110" s="256"/>
      <c r="M110" s="256"/>
      <c r="N110" s="256"/>
      <c r="O110" s="256"/>
    </row>
    <row r="111" spans="1:15" ht="18.75">
      <c r="A111" s="35" t="s">
        <v>0</v>
      </c>
      <c r="B111" s="36" t="s">
        <v>1</v>
      </c>
      <c r="C111" s="257" t="s">
        <v>26</v>
      </c>
      <c r="D111" s="258"/>
      <c r="E111" s="258"/>
      <c r="F111" s="259"/>
      <c r="G111" s="257" t="s">
        <v>27</v>
      </c>
      <c r="H111" s="258"/>
      <c r="I111" s="258"/>
      <c r="J111" s="259"/>
      <c r="K111" s="257" t="s">
        <v>28</v>
      </c>
      <c r="L111" s="258"/>
      <c r="M111" s="258"/>
      <c r="N111" s="259"/>
      <c r="O111" s="36" t="s">
        <v>5</v>
      </c>
    </row>
    <row r="112" spans="1:15" ht="15">
      <c r="A112" s="85"/>
      <c r="B112" s="86"/>
      <c r="C112" s="84" t="s">
        <v>6</v>
      </c>
      <c r="D112" s="84" t="s">
        <v>7</v>
      </c>
      <c r="E112" s="84" t="s">
        <v>20</v>
      </c>
      <c r="F112" s="84" t="s">
        <v>9</v>
      </c>
      <c r="G112" s="85" t="s">
        <v>6</v>
      </c>
      <c r="H112" s="87" t="s">
        <v>7</v>
      </c>
      <c r="I112" s="84" t="s">
        <v>20</v>
      </c>
      <c r="J112" s="84" t="s">
        <v>9</v>
      </c>
      <c r="K112" s="85" t="s">
        <v>6</v>
      </c>
      <c r="L112" s="85" t="s">
        <v>7</v>
      </c>
      <c r="M112" s="84" t="s">
        <v>20</v>
      </c>
      <c r="N112" s="84" t="s">
        <v>9</v>
      </c>
      <c r="O112" s="87" t="s">
        <v>8</v>
      </c>
    </row>
    <row r="113" spans="1:15" ht="15">
      <c r="A113" s="88"/>
      <c r="B113" s="89"/>
      <c r="C113" s="90"/>
      <c r="D113" s="90"/>
      <c r="E113" s="90" t="s">
        <v>21</v>
      </c>
      <c r="F113" s="90" t="s">
        <v>22</v>
      </c>
      <c r="G113" s="90"/>
      <c r="H113" s="90"/>
      <c r="I113" s="90" t="s">
        <v>21</v>
      </c>
      <c r="J113" s="90" t="s">
        <v>22</v>
      </c>
      <c r="K113" s="90"/>
      <c r="L113" s="90"/>
      <c r="M113" s="90" t="s">
        <v>21</v>
      </c>
      <c r="N113" s="90" t="s">
        <v>22</v>
      </c>
      <c r="O113" s="90"/>
    </row>
    <row r="114" spans="1:15" ht="15">
      <c r="A114" s="91"/>
      <c r="B114" s="92" t="s">
        <v>6</v>
      </c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1:15" ht="15">
      <c r="A115" s="93">
        <v>1</v>
      </c>
      <c r="B115" s="71" t="s">
        <v>159</v>
      </c>
      <c r="C115" s="68">
        <v>23810</v>
      </c>
      <c r="D115" s="68">
        <v>0</v>
      </c>
      <c r="E115" s="68">
        <v>3500</v>
      </c>
      <c r="F115" s="94"/>
      <c r="G115" s="68">
        <v>23810</v>
      </c>
      <c r="H115" s="68">
        <v>0</v>
      </c>
      <c r="I115" s="68">
        <v>3500</v>
      </c>
      <c r="J115" s="94"/>
      <c r="K115" s="68">
        <v>23810</v>
      </c>
      <c r="L115" s="68">
        <v>0</v>
      </c>
      <c r="M115" s="68">
        <v>3500</v>
      </c>
      <c r="N115" s="94"/>
      <c r="O115" s="95">
        <f aca="true" t="shared" si="8" ref="O115:O120">SUM(C115:N115)</f>
        <v>81930</v>
      </c>
    </row>
    <row r="116" spans="1:15" ht="15">
      <c r="A116" s="93">
        <v>2</v>
      </c>
      <c r="B116" s="69" t="s">
        <v>160</v>
      </c>
      <c r="C116" s="68">
        <v>23940</v>
      </c>
      <c r="D116" s="68">
        <v>0</v>
      </c>
      <c r="E116" s="68">
        <v>3500</v>
      </c>
      <c r="F116" s="94"/>
      <c r="G116" s="68">
        <v>23940</v>
      </c>
      <c r="H116" s="68">
        <v>0</v>
      </c>
      <c r="I116" s="68">
        <v>3500</v>
      </c>
      <c r="J116" s="94"/>
      <c r="K116" s="68">
        <v>23940</v>
      </c>
      <c r="L116" s="68">
        <v>0</v>
      </c>
      <c r="M116" s="68">
        <v>3500</v>
      </c>
      <c r="N116" s="94"/>
      <c r="O116" s="95">
        <f t="shared" si="8"/>
        <v>82320</v>
      </c>
    </row>
    <row r="117" spans="1:15" ht="15">
      <c r="A117" s="93">
        <v>3</v>
      </c>
      <c r="B117" s="69" t="s">
        <v>161</v>
      </c>
      <c r="C117" s="68">
        <v>24290</v>
      </c>
      <c r="D117" s="68">
        <v>0</v>
      </c>
      <c r="E117" s="68">
        <v>0</v>
      </c>
      <c r="F117" s="94"/>
      <c r="G117" s="68">
        <v>24290</v>
      </c>
      <c r="H117" s="68">
        <v>0</v>
      </c>
      <c r="I117" s="68">
        <v>0</v>
      </c>
      <c r="J117" s="94"/>
      <c r="K117" s="68">
        <v>24290</v>
      </c>
      <c r="L117" s="68">
        <v>0</v>
      </c>
      <c r="M117" s="68">
        <v>0</v>
      </c>
      <c r="N117" s="94"/>
      <c r="O117" s="95">
        <f t="shared" si="8"/>
        <v>72870</v>
      </c>
    </row>
    <row r="118" spans="1:15" ht="15">
      <c r="A118" s="93">
        <v>4</v>
      </c>
      <c r="B118" s="69" t="s">
        <v>162</v>
      </c>
      <c r="C118" s="68">
        <v>24290</v>
      </c>
      <c r="D118" s="68">
        <v>0</v>
      </c>
      <c r="E118" s="68">
        <v>0</v>
      </c>
      <c r="F118" s="94"/>
      <c r="G118" s="68">
        <v>24290</v>
      </c>
      <c r="H118" s="68">
        <v>0</v>
      </c>
      <c r="I118" s="68">
        <v>0</v>
      </c>
      <c r="J118" s="94"/>
      <c r="K118" s="68">
        <v>24290</v>
      </c>
      <c r="L118" s="68">
        <v>0</v>
      </c>
      <c r="M118" s="68">
        <v>0</v>
      </c>
      <c r="N118" s="94"/>
      <c r="O118" s="95">
        <f t="shared" si="8"/>
        <v>72870</v>
      </c>
    </row>
    <row r="119" spans="1:15" ht="15">
      <c r="A119" s="93">
        <v>5</v>
      </c>
      <c r="B119" s="71" t="s">
        <v>163</v>
      </c>
      <c r="C119" s="68">
        <v>23360</v>
      </c>
      <c r="D119" s="68">
        <v>0</v>
      </c>
      <c r="E119" s="68">
        <v>3500</v>
      </c>
      <c r="F119" s="94"/>
      <c r="G119" s="68">
        <v>23360</v>
      </c>
      <c r="H119" s="68">
        <v>0</v>
      </c>
      <c r="I119" s="68">
        <v>3500</v>
      </c>
      <c r="J119" s="94"/>
      <c r="K119" s="68">
        <v>23360</v>
      </c>
      <c r="L119" s="68">
        <v>0</v>
      </c>
      <c r="M119" s="68">
        <v>3500</v>
      </c>
      <c r="N119" s="94"/>
      <c r="O119" s="95">
        <f t="shared" si="8"/>
        <v>80580</v>
      </c>
    </row>
    <row r="120" spans="1:15" ht="15">
      <c r="A120" s="93"/>
      <c r="B120" s="94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5">
        <f t="shared" si="8"/>
        <v>0</v>
      </c>
    </row>
    <row r="121" spans="1:15" ht="15.75" thickBot="1">
      <c r="A121" s="97"/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100"/>
    </row>
    <row r="122" spans="1:15" ht="16.5" thickBot="1" thickTop="1">
      <c r="A122" s="101"/>
      <c r="B122" s="102" t="s">
        <v>5</v>
      </c>
      <c r="C122" s="100">
        <f aca="true" t="shared" si="9" ref="C122:O122">SUM(C115:C121)</f>
        <v>119690</v>
      </c>
      <c r="D122" s="100">
        <f t="shared" si="9"/>
        <v>0</v>
      </c>
      <c r="E122" s="100">
        <f t="shared" si="9"/>
        <v>10500</v>
      </c>
      <c r="F122" s="100">
        <f t="shared" si="9"/>
        <v>0</v>
      </c>
      <c r="G122" s="100">
        <f t="shared" si="9"/>
        <v>119690</v>
      </c>
      <c r="H122" s="100">
        <f t="shared" si="9"/>
        <v>0</v>
      </c>
      <c r="I122" s="100">
        <f t="shared" si="9"/>
        <v>10500</v>
      </c>
      <c r="J122" s="100">
        <f t="shared" si="9"/>
        <v>0</v>
      </c>
      <c r="K122" s="100">
        <f t="shared" si="9"/>
        <v>119690</v>
      </c>
      <c r="L122" s="100">
        <f t="shared" si="9"/>
        <v>0</v>
      </c>
      <c r="M122" s="100">
        <f t="shared" si="9"/>
        <v>10500</v>
      </c>
      <c r="N122" s="100">
        <f t="shared" si="9"/>
        <v>0</v>
      </c>
      <c r="O122" s="103">
        <f t="shared" si="9"/>
        <v>390570</v>
      </c>
    </row>
    <row r="123" spans="1:15" ht="15.75" thickTop="1">
      <c r="A123" s="91"/>
      <c r="B123" s="105" t="s">
        <v>41</v>
      </c>
      <c r="C123" s="106"/>
      <c r="D123" s="106"/>
      <c r="E123" s="106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1:15" ht="15">
      <c r="A124" s="108">
        <v>1</v>
      </c>
      <c r="B124" s="69" t="s">
        <v>164</v>
      </c>
      <c r="C124" s="68">
        <v>13770</v>
      </c>
      <c r="D124" s="96"/>
      <c r="E124" s="96"/>
      <c r="F124" s="96"/>
      <c r="G124" s="68">
        <v>13770</v>
      </c>
      <c r="H124" s="96"/>
      <c r="I124" s="96"/>
      <c r="J124" s="96"/>
      <c r="K124" s="68">
        <v>13770</v>
      </c>
      <c r="L124" s="96"/>
      <c r="M124" s="96"/>
      <c r="N124" s="96"/>
      <c r="O124" s="95">
        <f aca="true" t="shared" si="10" ref="O124:O130">SUM(C124:N124)</f>
        <v>41310</v>
      </c>
    </row>
    <row r="125" spans="1:15" ht="15">
      <c r="A125" s="108">
        <v>2</v>
      </c>
      <c r="B125" s="69" t="s">
        <v>165</v>
      </c>
      <c r="C125" s="68">
        <v>13770</v>
      </c>
      <c r="D125" s="96"/>
      <c r="E125" s="96"/>
      <c r="F125" s="96"/>
      <c r="G125" s="68">
        <v>13770</v>
      </c>
      <c r="H125" s="96"/>
      <c r="I125" s="96"/>
      <c r="J125" s="96"/>
      <c r="K125" s="68">
        <v>13770</v>
      </c>
      <c r="L125" s="96"/>
      <c r="M125" s="96"/>
      <c r="N125" s="96"/>
      <c r="O125" s="95">
        <f t="shared" si="10"/>
        <v>41310</v>
      </c>
    </row>
    <row r="126" spans="1:15" ht="15">
      <c r="A126" s="108">
        <v>3</v>
      </c>
      <c r="B126" s="69" t="s">
        <v>166</v>
      </c>
      <c r="C126" s="68">
        <v>13830</v>
      </c>
      <c r="D126" s="96"/>
      <c r="E126" s="96"/>
      <c r="F126" s="96"/>
      <c r="G126" s="68">
        <v>13830</v>
      </c>
      <c r="H126" s="96"/>
      <c r="I126" s="96"/>
      <c r="J126" s="96"/>
      <c r="K126" s="68">
        <v>13830</v>
      </c>
      <c r="L126" s="96"/>
      <c r="M126" s="96"/>
      <c r="N126" s="96"/>
      <c r="O126" s="95">
        <f t="shared" si="10"/>
        <v>41490</v>
      </c>
    </row>
    <row r="127" spans="1:15" ht="15">
      <c r="A127" s="108">
        <v>4</v>
      </c>
      <c r="B127" s="69" t="s">
        <v>167</v>
      </c>
      <c r="C127" s="68">
        <v>13770</v>
      </c>
      <c r="D127" s="96"/>
      <c r="E127" s="96"/>
      <c r="F127" s="96"/>
      <c r="G127" s="68">
        <v>13770</v>
      </c>
      <c r="H127" s="96"/>
      <c r="I127" s="96"/>
      <c r="J127" s="96"/>
      <c r="K127" s="68">
        <v>13770</v>
      </c>
      <c r="L127" s="96"/>
      <c r="M127" s="96"/>
      <c r="N127" s="96"/>
      <c r="O127" s="95">
        <f t="shared" si="10"/>
        <v>41310</v>
      </c>
    </row>
    <row r="128" spans="1:15" ht="15">
      <c r="A128" s="108">
        <v>5</v>
      </c>
      <c r="B128" s="69" t="s">
        <v>55</v>
      </c>
      <c r="C128" s="68">
        <v>13760</v>
      </c>
      <c r="D128" s="96"/>
      <c r="E128" s="96"/>
      <c r="F128" s="96"/>
      <c r="G128" s="68">
        <v>13760</v>
      </c>
      <c r="H128" s="96"/>
      <c r="I128" s="96"/>
      <c r="J128" s="96"/>
      <c r="K128" s="68">
        <v>13760</v>
      </c>
      <c r="L128" s="96"/>
      <c r="M128" s="96"/>
      <c r="N128" s="96"/>
      <c r="O128" s="95">
        <f t="shared" si="10"/>
        <v>41280</v>
      </c>
    </row>
    <row r="129" spans="1:15" ht="15">
      <c r="A129" s="108">
        <v>6</v>
      </c>
      <c r="B129" s="69" t="s">
        <v>168</v>
      </c>
      <c r="C129" s="68">
        <v>13780</v>
      </c>
      <c r="D129" s="96"/>
      <c r="E129" s="96"/>
      <c r="F129" s="96"/>
      <c r="G129" s="68">
        <v>13780</v>
      </c>
      <c r="H129" s="96"/>
      <c r="I129" s="96"/>
      <c r="J129" s="96"/>
      <c r="K129" s="68">
        <v>13780</v>
      </c>
      <c r="L129" s="96"/>
      <c r="M129" s="96"/>
      <c r="N129" s="96"/>
      <c r="O129" s="95">
        <f t="shared" si="10"/>
        <v>41340</v>
      </c>
    </row>
    <row r="130" spans="1:15" ht="15">
      <c r="A130" s="108">
        <v>7</v>
      </c>
      <c r="B130" s="69" t="s">
        <v>169</v>
      </c>
      <c r="C130" s="68">
        <v>13780</v>
      </c>
      <c r="D130" s="96"/>
      <c r="E130" s="96"/>
      <c r="F130" s="96"/>
      <c r="G130" s="68">
        <v>13780</v>
      </c>
      <c r="H130" s="96"/>
      <c r="I130" s="96"/>
      <c r="J130" s="96"/>
      <c r="K130" s="68">
        <v>13780</v>
      </c>
      <c r="L130" s="96"/>
      <c r="M130" s="96"/>
      <c r="N130" s="96"/>
      <c r="O130" s="95">
        <f t="shared" si="10"/>
        <v>41340</v>
      </c>
    </row>
    <row r="131" spans="1:15" ht="15">
      <c r="A131" s="108"/>
      <c r="B131" s="10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1"/>
    </row>
    <row r="132" spans="1:15" ht="15.75" thickBot="1">
      <c r="A132" s="97"/>
      <c r="B132" s="112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4"/>
    </row>
    <row r="133" spans="1:15" ht="16.5" thickBot="1" thickTop="1">
      <c r="A133" s="101"/>
      <c r="B133" s="102" t="s">
        <v>5</v>
      </c>
      <c r="C133" s="100">
        <f aca="true" t="shared" si="11" ref="C133:O133">SUM(C124:C131)</f>
        <v>96460</v>
      </c>
      <c r="D133" s="100">
        <f t="shared" si="11"/>
        <v>0</v>
      </c>
      <c r="E133" s="100">
        <f t="shared" si="11"/>
        <v>0</v>
      </c>
      <c r="F133" s="100">
        <f t="shared" si="11"/>
        <v>0</v>
      </c>
      <c r="G133" s="100">
        <f t="shared" si="11"/>
        <v>96460</v>
      </c>
      <c r="H133" s="100">
        <f t="shared" si="11"/>
        <v>0</v>
      </c>
      <c r="I133" s="100">
        <f t="shared" si="11"/>
        <v>0</v>
      </c>
      <c r="J133" s="100">
        <f t="shared" si="11"/>
        <v>0</v>
      </c>
      <c r="K133" s="100">
        <f t="shared" si="11"/>
        <v>96460</v>
      </c>
      <c r="L133" s="100">
        <f t="shared" si="11"/>
        <v>0</v>
      </c>
      <c r="M133" s="100">
        <f t="shared" si="11"/>
        <v>0</v>
      </c>
      <c r="N133" s="100">
        <f t="shared" si="11"/>
        <v>0</v>
      </c>
      <c r="O133" s="100">
        <f t="shared" si="11"/>
        <v>289380</v>
      </c>
    </row>
    <row r="134" ht="15.75" thickTop="1"/>
    <row r="163" spans="1:15" ht="21.75">
      <c r="A163" s="260" t="s">
        <v>33</v>
      </c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</row>
    <row r="164" spans="1:15" ht="21.75">
      <c r="A164" s="256" t="s">
        <v>158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</row>
    <row r="165" spans="1:15" ht="18.75">
      <c r="A165" s="35" t="s">
        <v>0</v>
      </c>
      <c r="B165" s="36" t="s">
        <v>1</v>
      </c>
      <c r="C165" s="257" t="s">
        <v>30</v>
      </c>
      <c r="D165" s="258"/>
      <c r="E165" s="258"/>
      <c r="F165" s="259"/>
      <c r="G165" s="257" t="s">
        <v>31</v>
      </c>
      <c r="H165" s="258"/>
      <c r="I165" s="258"/>
      <c r="J165" s="259"/>
      <c r="K165" s="257" t="s">
        <v>32</v>
      </c>
      <c r="L165" s="258"/>
      <c r="M165" s="258"/>
      <c r="N165" s="259"/>
      <c r="O165" s="36" t="s">
        <v>5</v>
      </c>
    </row>
    <row r="166" spans="1:15" ht="15">
      <c r="A166" s="85"/>
      <c r="B166" s="86"/>
      <c r="C166" s="84" t="s">
        <v>6</v>
      </c>
      <c r="D166" s="84" t="s">
        <v>7</v>
      </c>
      <c r="E166" s="84" t="s">
        <v>20</v>
      </c>
      <c r="F166" s="84" t="s">
        <v>9</v>
      </c>
      <c r="G166" s="85" t="s">
        <v>6</v>
      </c>
      <c r="H166" s="87" t="s">
        <v>7</v>
      </c>
      <c r="I166" s="84" t="s">
        <v>20</v>
      </c>
      <c r="J166" s="84" t="s">
        <v>9</v>
      </c>
      <c r="K166" s="85" t="s">
        <v>6</v>
      </c>
      <c r="L166" s="85" t="s">
        <v>7</v>
      </c>
      <c r="M166" s="84" t="s">
        <v>20</v>
      </c>
      <c r="N166" s="84" t="s">
        <v>9</v>
      </c>
      <c r="O166" s="87" t="s">
        <v>8</v>
      </c>
    </row>
    <row r="167" spans="1:15" ht="15">
      <c r="A167" s="88"/>
      <c r="B167" s="89"/>
      <c r="C167" s="90"/>
      <c r="D167" s="90"/>
      <c r="E167" s="90" t="s">
        <v>21</v>
      </c>
      <c r="F167" s="90" t="s">
        <v>22</v>
      </c>
      <c r="G167" s="90"/>
      <c r="H167" s="90"/>
      <c r="I167" s="90" t="s">
        <v>21</v>
      </c>
      <c r="J167" s="90" t="s">
        <v>22</v>
      </c>
      <c r="K167" s="90"/>
      <c r="L167" s="90"/>
      <c r="M167" s="90" t="s">
        <v>21</v>
      </c>
      <c r="N167" s="90" t="s">
        <v>22</v>
      </c>
      <c r="O167" s="90"/>
    </row>
    <row r="168" spans="1:15" ht="15">
      <c r="A168" s="91"/>
      <c r="B168" s="92" t="s">
        <v>6</v>
      </c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1:15" ht="15">
      <c r="A169" s="93">
        <v>1</v>
      </c>
      <c r="B169" s="71" t="s">
        <v>159</v>
      </c>
      <c r="C169" s="68">
        <v>23810</v>
      </c>
      <c r="D169" s="68">
        <v>0</v>
      </c>
      <c r="E169" s="68">
        <v>3500</v>
      </c>
      <c r="F169" s="94"/>
      <c r="G169" s="68">
        <v>23810</v>
      </c>
      <c r="H169" s="68">
        <v>0</v>
      </c>
      <c r="I169" s="68">
        <v>3500</v>
      </c>
      <c r="J169" s="94"/>
      <c r="K169" s="68">
        <v>23810</v>
      </c>
      <c r="L169" s="68">
        <v>0</v>
      </c>
      <c r="M169" s="68">
        <v>3500</v>
      </c>
      <c r="N169" s="94"/>
      <c r="O169" s="95">
        <f aca="true" t="shared" si="12" ref="O169:O174">SUM(C169:N169)</f>
        <v>81930</v>
      </c>
    </row>
    <row r="170" spans="1:15" ht="15">
      <c r="A170" s="93">
        <v>2</v>
      </c>
      <c r="B170" s="69" t="s">
        <v>160</v>
      </c>
      <c r="C170" s="68">
        <v>23940</v>
      </c>
      <c r="D170" s="68">
        <v>0</v>
      </c>
      <c r="E170" s="68">
        <v>3500</v>
      </c>
      <c r="F170" s="94"/>
      <c r="G170" s="68">
        <v>23940</v>
      </c>
      <c r="H170" s="68">
        <v>0</v>
      </c>
      <c r="I170" s="68">
        <v>3500</v>
      </c>
      <c r="J170" s="94"/>
      <c r="K170" s="68">
        <v>23940</v>
      </c>
      <c r="L170" s="68">
        <v>0</v>
      </c>
      <c r="M170" s="68">
        <v>3500</v>
      </c>
      <c r="N170" s="94"/>
      <c r="O170" s="95">
        <f t="shared" si="12"/>
        <v>82320</v>
      </c>
    </row>
    <row r="171" spans="1:15" ht="15">
      <c r="A171" s="93">
        <v>3</v>
      </c>
      <c r="B171" s="69" t="s">
        <v>161</v>
      </c>
      <c r="C171" s="68">
        <v>24290</v>
      </c>
      <c r="D171" s="68">
        <v>0</v>
      </c>
      <c r="E171" s="68">
        <v>0</v>
      </c>
      <c r="F171" s="94"/>
      <c r="G171" s="68">
        <v>24290</v>
      </c>
      <c r="H171" s="68">
        <v>0</v>
      </c>
      <c r="I171" s="68">
        <v>0</v>
      </c>
      <c r="J171" s="94"/>
      <c r="K171" s="68">
        <v>24290</v>
      </c>
      <c r="L171" s="68">
        <v>0</v>
      </c>
      <c r="M171" s="68">
        <v>0</v>
      </c>
      <c r="N171" s="94"/>
      <c r="O171" s="95">
        <f t="shared" si="12"/>
        <v>72870</v>
      </c>
    </row>
    <row r="172" spans="1:15" ht="15">
      <c r="A172" s="93">
        <v>4</v>
      </c>
      <c r="B172" s="69" t="s">
        <v>162</v>
      </c>
      <c r="C172" s="68">
        <v>24290</v>
      </c>
      <c r="D172" s="68">
        <v>0</v>
      </c>
      <c r="E172" s="68">
        <v>0</v>
      </c>
      <c r="F172" s="94"/>
      <c r="G172" s="68">
        <v>24290</v>
      </c>
      <c r="H172" s="68">
        <v>0</v>
      </c>
      <c r="I172" s="68">
        <v>0</v>
      </c>
      <c r="J172" s="94"/>
      <c r="K172" s="68">
        <v>24290</v>
      </c>
      <c r="L172" s="68">
        <v>0</v>
      </c>
      <c r="M172" s="68">
        <v>0</v>
      </c>
      <c r="N172" s="94"/>
      <c r="O172" s="95">
        <f t="shared" si="12"/>
        <v>72870</v>
      </c>
    </row>
    <row r="173" spans="1:15" ht="15">
      <c r="A173" s="93">
        <v>5</v>
      </c>
      <c r="B173" s="71" t="s">
        <v>163</v>
      </c>
      <c r="C173" s="68">
        <v>23360</v>
      </c>
      <c r="D173" s="68">
        <v>0</v>
      </c>
      <c r="E173" s="68">
        <v>3500</v>
      </c>
      <c r="F173" s="94"/>
      <c r="G173" s="68">
        <v>23360</v>
      </c>
      <c r="H173" s="68">
        <v>0</v>
      </c>
      <c r="I173" s="68">
        <v>3500</v>
      </c>
      <c r="J173" s="94"/>
      <c r="K173" s="68">
        <v>23360</v>
      </c>
      <c r="L173" s="68">
        <v>0</v>
      </c>
      <c r="M173" s="68">
        <v>3500</v>
      </c>
      <c r="N173" s="94"/>
      <c r="O173" s="95">
        <f t="shared" si="12"/>
        <v>80580</v>
      </c>
    </row>
    <row r="174" spans="1:15" ht="15">
      <c r="A174" s="93"/>
      <c r="B174" s="94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5">
        <f t="shared" si="12"/>
        <v>0</v>
      </c>
    </row>
    <row r="175" spans="1:15" ht="15.75" thickBot="1">
      <c r="A175" s="97"/>
      <c r="B175" s="98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100"/>
    </row>
    <row r="176" spans="1:15" ht="16.5" thickBot="1" thickTop="1">
      <c r="A176" s="101"/>
      <c r="B176" s="102" t="s">
        <v>5</v>
      </c>
      <c r="C176" s="100">
        <f aca="true" t="shared" si="13" ref="C176:O176">SUM(C169:C175)</f>
        <v>119690</v>
      </c>
      <c r="D176" s="100">
        <f t="shared" si="13"/>
        <v>0</v>
      </c>
      <c r="E176" s="100">
        <f t="shared" si="13"/>
        <v>10500</v>
      </c>
      <c r="F176" s="100">
        <f t="shared" si="13"/>
        <v>0</v>
      </c>
      <c r="G176" s="100">
        <f t="shared" si="13"/>
        <v>119690</v>
      </c>
      <c r="H176" s="100">
        <f t="shared" si="13"/>
        <v>0</v>
      </c>
      <c r="I176" s="100">
        <f t="shared" si="13"/>
        <v>10500</v>
      </c>
      <c r="J176" s="100">
        <f t="shared" si="13"/>
        <v>0</v>
      </c>
      <c r="K176" s="100">
        <f t="shared" si="13"/>
        <v>119690</v>
      </c>
      <c r="L176" s="100">
        <f t="shared" si="13"/>
        <v>0</v>
      </c>
      <c r="M176" s="100">
        <f t="shared" si="13"/>
        <v>10500</v>
      </c>
      <c r="N176" s="100">
        <f t="shared" si="13"/>
        <v>0</v>
      </c>
      <c r="O176" s="103">
        <f t="shared" si="13"/>
        <v>390570</v>
      </c>
    </row>
    <row r="177" spans="1:15" ht="15.75" thickTop="1">
      <c r="A177" s="91"/>
      <c r="B177" s="105" t="s">
        <v>41</v>
      </c>
      <c r="C177" s="106"/>
      <c r="D177" s="106"/>
      <c r="E177" s="106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1:15" ht="15">
      <c r="A178" s="108">
        <v>1</v>
      </c>
      <c r="B178" s="69" t="s">
        <v>164</v>
      </c>
      <c r="C178" s="68">
        <v>13770</v>
      </c>
      <c r="D178" s="96"/>
      <c r="E178" s="96"/>
      <c r="F178" s="96"/>
      <c r="G178" s="68">
        <v>13770</v>
      </c>
      <c r="H178" s="96"/>
      <c r="I178" s="96"/>
      <c r="J178" s="96"/>
      <c r="K178" s="68">
        <v>13770</v>
      </c>
      <c r="L178" s="96"/>
      <c r="M178" s="96"/>
      <c r="N178" s="96"/>
      <c r="O178" s="95">
        <f aca="true" t="shared" si="14" ref="O178:O184">SUM(C178:N178)</f>
        <v>41310</v>
      </c>
    </row>
    <row r="179" spans="1:15" ht="15">
      <c r="A179" s="108">
        <v>2</v>
      </c>
      <c r="B179" s="69" t="s">
        <v>165</v>
      </c>
      <c r="C179" s="68">
        <v>13770</v>
      </c>
      <c r="D179" s="96"/>
      <c r="E179" s="96"/>
      <c r="F179" s="96"/>
      <c r="G179" s="68">
        <v>13770</v>
      </c>
      <c r="H179" s="96"/>
      <c r="I179" s="96"/>
      <c r="J179" s="96"/>
      <c r="K179" s="68">
        <v>13770</v>
      </c>
      <c r="L179" s="96"/>
      <c r="M179" s="96"/>
      <c r="N179" s="96"/>
      <c r="O179" s="95">
        <f t="shared" si="14"/>
        <v>41310</v>
      </c>
    </row>
    <row r="180" spans="1:15" ht="15">
      <c r="A180" s="108">
        <v>3</v>
      </c>
      <c r="B180" s="69" t="s">
        <v>166</v>
      </c>
      <c r="C180" s="68">
        <v>13830</v>
      </c>
      <c r="D180" s="96"/>
      <c r="E180" s="96"/>
      <c r="F180" s="96"/>
      <c r="G180" s="68">
        <v>13830</v>
      </c>
      <c r="H180" s="96"/>
      <c r="I180" s="96"/>
      <c r="J180" s="96"/>
      <c r="K180" s="68">
        <v>13830</v>
      </c>
      <c r="L180" s="96"/>
      <c r="M180" s="96"/>
      <c r="N180" s="96"/>
      <c r="O180" s="95">
        <f t="shared" si="14"/>
        <v>41490</v>
      </c>
    </row>
    <row r="181" spans="1:15" ht="15">
      <c r="A181" s="108">
        <v>4</v>
      </c>
      <c r="B181" s="69" t="s">
        <v>167</v>
      </c>
      <c r="C181" s="68">
        <v>13770</v>
      </c>
      <c r="D181" s="96"/>
      <c r="E181" s="96"/>
      <c r="F181" s="96"/>
      <c r="G181" s="68">
        <v>13770</v>
      </c>
      <c r="H181" s="96"/>
      <c r="I181" s="96"/>
      <c r="J181" s="96"/>
      <c r="K181" s="68">
        <v>13770</v>
      </c>
      <c r="L181" s="96"/>
      <c r="M181" s="96"/>
      <c r="N181" s="96"/>
      <c r="O181" s="95">
        <f t="shared" si="14"/>
        <v>41310</v>
      </c>
    </row>
    <row r="182" spans="1:15" ht="15">
      <c r="A182" s="108">
        <v>5</v>
      </c>
      <c r="B182" s="69" t="s">
        <v>55</v>
      </c>
      <c r="C182" s="68">
        <v>13760</v>
      </c>
      <c r="D182" s="96"/>
      <c r="E182" s="96"/>
      <c r="F182" s="96"/>
      <c r="G182" s="68">
        <v>13760</v>
      </c>
      <c r="H182" s="96"/>
      <c r="I182" s="96"/>
      <c r="J182" s="96"/>
      <c r="K182" s="68">
        <v>13760</v>
      </c>
      <c r="L182" s="96"/>
      <c r="M182" s="96"/>
      <c r="N182" s="96"/>
      <c r="O182" s="95">
        <f t="shared" si="14"/>
        <v>41280</v>
      </c>
    </row>
    <row r="183" spans="1:15" ht="15">
      <c r="A183" s="108">
        <v>6</v>
      </c>
      <c r="B183" s="69" t="s">
        <v>168</v>
      </c>
      <c r="C183" s="68">
        <v>13780</v>
      </c>
      <c r="D183" s="96"/>
      <c r="E183" s="96"/>
      <c r="F183" s="96"/>
      <c r="G183" s="68">
        <v>13780</v>
      </c>
      <c r="H183" s="96"/>
      <c r="I183" s="96"/>
      <c r="J183" s="96"/>
      <c r="K183" s="68">
        <v>13780</v>
      </c>
      <c r="L183" s="96"/>
      <c r="M183" s="96"/>
      <c r="N183" s="96"/>
      <c r="O183" s="95">
        <f t="shared" si="14"/>
        <v>41340</v>
      </c>
    </row>
    <row r="184" spans="1:15" ht="15">
      <c r="A184" s="108">
        <v>7</v>
      </c>
      <c r="B184" s="69" t="s">
        <v>169</v>
      </c>
      <c r="C184" s="68">
        <v>13780</v>
      </c>
      <c r="D184" s="96"/>
      <c r="E184" s="96"/>
      <c r="F184" s="96"/>
      <c r="G184" s="68">
        <v>13780</v>
      </c>
      <c r="H184" s="96"/>
      <c r="I184" s="96"/>
      <c r="J184" s="96"/>
      <c r="K184" s="68">
        <v>13780</v>
      </c>
      <c r="L184" s="96"/>
      <c r="M184" s="96"/>
      <c r="N184" s="96"/>
      <c r="O184" s="95">
        <f t="shared" si="14"/>
        <v>41340</v>
      </c>
    </row>
    <row r="185" spans="1:15" ht="15">
      <c r="A185" s="108"/>
      <c r="B185" s="109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1"/>
    </row>
    <row r="186" spans="1:15" ht="15.75" thickBot="1">
      <c r="A186" s="97"/>
      <c r="B186" s="112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4"/>
    </row>
    <row r="187" spans="1:15" ht="16.5" thickBot="1" thickTop="1">
      <c r="A187" s="101"/>
      <c r="B187" s="102" t="s">
        <v>5</v>
      </c>
      <c r="C187" s="100">
        <f aca="true" t="shared" si="15" ref="C187:O187">SUM(C178:C185)</f>
        <v>96460</v>
      </c>
      <c r="D187" s="100">
        <f t="shared" si="15"/>
        <v>0</v>
      </c>
      <c r="E187" s="100">
        <f t="shared" si="15"/>
        <v>0</v>
      </c>
      <c r="F187" s="100">
        <f t="shared" si="15"/>
        <v>0</v>
      </c>
      <c r="G187" s="100">
        <f t="shared" si="15"/>
        <v>96460</v>
      </c>
      <c r="H187" s="100">
        <f t="shared" si="15"/>
        <v>0</v>
      </c>
      <c r="I187" s="100">
        <f t="shared" si="15"/>
        <v>0</v>
      </c>
      <c r="J187" s="100">
        <f t="shared" si="15"/>
        <v>0</v>
      </c>
      <c r="K187" s="100">
        <f t="shared" si="15"/>
        <v>96460</v>
      </c>
      <c r="L187" s="100">
        <f t="shared" si="15"/>
        <v>0</v>
      </c>
      <c r="M187" s="100">
        <f t="shared" si="15"/>
        <v>0</v>
      </c>
      <c r="N187" s="100">
        <f t="shared" si="15"/>
        <v>0</v>
      </c>
      <c r="O187" s="100">
        <f t="shared" si="15"/>
        <v>289380</v>
      </c>
    </row>
    <row r="188" ht="15.75" thickTop="1"/>
  </sheetData>
  <sheetProtection/>
  <mergeCells count="20">
    <mergeCell ref="A1:O1"/>
    <mergeCell ref="A2:O2"/>
    <mergeCell ref="C3:F3"/>
    <mergeCell ref="G3:J3"/>
    <mergeCell ref="K3:N3"/>
    <mergeCell ref="C165:F165"/>
    <mergeCell ref="G165:J165"/>
    <mergeCell ref="K165:N165"/>
    <mergeCell ref="A110:O110"/>
    <mergeCell ref="C111:F111"/>
    <mergeCell ref="G111:J111"/>
    <mergeCell ref="K111:N111"/>
    <mergeCell ref="A163:O163"/>
    <mergeCell ref="A164:O164"/>
    <mergeCell ref="A55:O55"/>
    <mergeCell ref="A56:O56"/>
    <mergeCell ref="C57:F57"/>
    <mergeCell ref="G57:J57"/>
    <mergeCell ref="K57:N57"/>
    <mergeCell ref="A109:O109"/>
  </mergeCells>
  <printOptions/>
  <pageMargins left="0.11811023622047245" right="0" top="0.46" bottom="0.18" header="0.27" footer="0.0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2"/>
  <sheetViews>
    <sheetView zoomScalePageLayoutView="0" workbookViewId="0" topLeftCell="A370">
      <selection activeCell="A1" sqref="A1:F382"/>
    </sheetView>
  </sheetViews>
  <sheetFormatPr defaultColWidth="9.140625" defaultRowHeight="21.75"/>
  <cols>
    <col min="1" max="1" width="9.140625" style="33" customWidth="1"/>
    <col min="2" max="2" width="47.7109375" style="33" customWidth="1"/>
    <col min="3" max="5" width="11.140625" style="33" customWidth="1"/>
    <col min="6" max="6" width="13.28125" style="33" customWidth="1"/>
    <col min="7" max="7" width="9.140625" style="33" customWidth="1"/>
    <col min="8" max="8" width="11.140625" style="117" customWidth="1"/>
    <col min="9" max="10" width="12.7109375" style="33" customWidth="1"/>
    <col min="11" max="12" width="10.8515625" style="33" customWidth="1"/>
    <col min="13" max="13" width="13.57421875" style="33" customWidth="1"/>
    <col min="14" max="16384" width="9.140625" style="33" customWidth="1"/>
  </cols>
  <sheetData>
    <row r="1" spans="1:6" ht="33" customHeight="1">
      <c r="A1" s="266" t="s">
        <v>33</v>
      </c>
      <c r="B1" s="266"/>
      <c r="C1" s="266"/>
      <c r="D1" s="266"/>
      <c r="E1" s="266"/>
      <c r="F1" s="266"/>
    </row>
    <row r="2" spans="1:6" ht="23.25">
      <c r="A2" s="267" t="s">
        <v>197</v>
      </c>
      <c r="B2" s="267"/>
      <c r="C2" s="267"/>
      <c r="D2" s="267"/>
      <c r="E2" s="267"/>
      <c r="F2" s="267"/>
    </row>
    <row r="3" spans="1:6" ht="23.25">
      <c r="A3" s="118" t="s">
        <v>0</v>
      </c>
      <c r="B3" s="118" t="s">
        <v>1</v>
      </c>
      <c r="C3" s="119" t="s">
        <v>2</v>
      </c>
      <c r="D3" s="119" t="s">
        <v>3</v>
      </c>
      <c r="E3" s="119" t="s">
        <v>4</v>
      </c>
      <c r="F3" s="120" t="s">
        <v>5</v>
      </c>
    </row>
    <row r="4" spans="1:6" ht="23.25">
      <c r="A4" s="121"/>
      <c r="B4" s="121"/>
      <c r="C4" s="122"/>
      <c r="D4" s="122"/>
      <c r="E4" s="122"/>
      <c r="F4" s="123" t="s">
        <v>8</v>
      </c>
    </row>
    <row r="5" spans="1:6" ht="23.25">
      <c r="A5" s="124"/>
      <c r="B5" s="124" t="s">
        <v>9</v>
      </c>
      <c r="C5" s="125"/>
      <c r="D5" s="125"/>
      <c r="E5" s="125"/>
      <c r="F5" s="125"/>
    </row>
    <row r="6" spans="1:10" ht="23.25">
      <c r="A6" s="126">
        <v>1</v>
      </c>
      <c r="B6" s="179" t="s">
        <v>170</v>
      </c>
      <c r="C6" s="127"/>
      <c r="D6" s="127"/>
      <c r="E6" s="127">
        <v>3000</v>
      </c>
      <c r="F6" s="128">
        <f>SUM(C6:E6)</f>
        <v>3000</v>
      </c>
      <c r="H6" s="117">
        <v>100000</v>
      </c>
      <c r="I6" s="129">
        <f>F6</f>
        <v>3000</v>
      </c>
      <c r="J6" s="129">
        <f>H6-I6</f>
        <v>97000</v>
      </c>
    </row>
    <row r="7" spans="1:10" ht="23.25">
      <c r="A7" s="126">
        <v>2</v>
      </c>
      <c r="B7" s="180" t="s">
        <v>171</v>
      </c>
      <c r="C7" s="131">
        <v>26400</v>
      </c>
      <c r="D7" s="131">
        <v>26400</v>
      </c>
      <c r="E7" s="131">
        <v>26400</v>
      </c>
      <c r="F7" s="128">
        <f>SUM(C7:E7)</f>
        <v>79200</v>
      </c>
      <c r="H7" s="117">
        <v>319200</v>
      </c>
      <c r="I7" s="129">
        <f>F7</f>
        <v>79200</v>
      </c>
      <c r="J7" s="129">
        <f>H7-I7</f>
        <v>240000</v>
      </c>
    </row>
    <row r="8" spans="1:10" ht="23.25">
      <c r="A8" s="126">
        <v>3</v>
      </c>
      <c r="B8" s="181" t="s">
        <v>172</v>
      </c>
      <c r="C8" s="131"/>
      <c r="D8" s="131">
        <v>32000</v>
      </c>
      <c r="E8" s="131"/>
      <c r="F8" s="128">
        <f>SUM(C8:E8)</f>
        <v>32000</v>
      </c>
      <c r="H8" s="117">
        <v>120000</v>
      </c>
      <c r="I8" s="129">
        <f>F8</f>
        <v>32000</v>
      </c>
      <c r="J8" s="129">
        <f>H8-I8</f>
        <v>88000</v>
      </c>
    </row>
    <row r="9" spans="1:10" ht="23.25">
      <c r="A9" s="126">
        <v>4</v>
      </c>
      <c r="B9" s="181" t="s">
        <v>34</v>
      </c>
      <c r="C9" s="131"/>
      <c r="D9" s="131"/>
      <c r="E9" s="131"/>
      <c r="F9" s="128"/>
      <c r="H9" s="117">
        <v>10000</v>
      </c>
      <c r="I9" s="129">
        <f>F9</f>
        <v>0</v>
      </c>
      <c r="J9" s="129">
        <f>H9-I9</f>
        <v>10000</v>
      </c>
    </row>
    <row r="10" spans="1:10" ht="23.25">
      <c r="A10" s="126"/>
      <c r="B10" s="125"/>
      <c r="C10" s="131"/>
      <c r="D10" s="131"/>
      <c r="E10" s="131"/>
      <c r="F10" s="128"/>
      <c r="I10" s="129">
        <f>F10</f>
        <v>0</v>
      </c>
      <c r="J10" s="129">
        <f>H10-I10</f>
        <v>0</v>
      </c>
    </row>
    <row r="11" spans="1:6" ht="24" thickBot="1">
      <c r="A11" s="132"/>
      <c r="B11" s="133"/>
      <c r="C11" s="134"/>
      <c r="D11" s="134"/>
      <c r="E11" s="134"/>
      <c r="F11" s="135"/>
    </row>
    <row r="12" spans="1:6" ht="24.75" thickBot="1" thickTop="1">
      <c r="A12" s="136"/>
      <c r="B12" s="137" t="s">
        <v>5</v>
      </c>
      <c r="C12" s="138">
        <f>SUM(C6:C11)</f>
        <v>26400</v>
      </c>
      <c r="D12" s="138">
        <f>SUM(D6:D11)</f>
        <v>58400</v>
      </c>
      <c r="E12" s="138">
        <f>SUM(E6:E11)</f>
        <v>29400</v>
      </c>
      <c r="F12" s="138">
        <f>SUM(F6:F11)</f>
        <v>114200</v>
      </c>
    </row>
    <row r="13" spans="1:6" ht="24" thickTop="1">
      <c r="A13" s="122"/>
      <c r="B13" s="139" t="s">
        <v>10</v>
      </c>
      <c r="C13" s="140"/>
      <c r="D13" s="140"/>
      <c r="E13" s="140"/>
      <c r="F13" s="140"/>
    </row>
    <row r="14" spans="1:10" ht="23.25">
      <c r="A14" s="126">
        <v>1</v>
      </c>
      <c r="B14" s="157" t="s">
        <v>173</v>
      </c>
      <c r="C14" s="141">
        <v>10000</v>
      </c>
      <c r="D14" s="127">
        <v>10000</v>
      </c>
      <c r="E14" s="127">
        <v>10000</v>
      </c>
      <c r="F14" s="128">
        <f>SUM(C14:E14)</f>
        <v>30000</v>
      </c>
      <c r="H14" s="117">
        <v>120000</v>
      </c>
      <c r="I14" s="129">
        <f aca="true" t="shared" si="0" ref="I14:I33">F14</f>
        <v>30000</v>
      </c>
      <c r="J14" s="129">
        <f aca="true" t="shared" si="1" ref="J14:J33">H14-I14</f>
        <v>90000</v>
      </c>
    </row>
    <row r="15" spans="1:10" ht="23.25">
      <c r="A15" s="126">
        <v>2</v>
      </c>
      <c r="B15" s="157" t="s">
        <v>174</v>
      </c>
      <c r="C15" s="141">
        <v>20000</v>
      </c>
      <c r="D15" s="127">
        <v>20000</v>
      </c>
      <c r="E15" s="127">
        <v>20000</v>
      </c>
      <c r="F15" s="128">
        <f aca="true" t="shared" si="2" ref="F15:F30">SUM(C15:E15)</f>
        <v>60000</v>
      </c>
      <c r="H15" s="117">
        <v>256000</v>
      </c>
      <c r="I15" s="129">
        <f t="shared" si="0"/>
        <v>60000</v>
      </c>
      <c r="J15" s="129">
        <f t="shared" si="1"/>
        <v>196000</v>
      </c>
    </row>
    <row r="16" spans="1:10" ht="23.25">
      <c r="A16" s="126">
        <v>3</v>
      </c>
      <c r="B16" s="157" t="s">
        <v>76</v>
      </c>
      <c r="C16" s="142">
        <v>2000</v>
      </c>
      <c r="D16" s="127">
        <v>2000</v>
      </c>
      <c r="E16" s="127">
        <v>2000</v>
      </c>
      <c r="F16" s="128">
        <f t="shared" si="2"/>
        <v>6000</v>
      </c>
      <c r="H16" s="117">
        <v>20000</v>
      </c>
      <c r="I16" s="129">
        <f t="shared" si="0"/>
        <v>6000</v>
      </c>
      <c r="J16" s="129">
        <f t="shared" si="1"/>
        <v>14000</v>
      </c>
    </row>
    <row r="17" spans="1:10" ht="23.25">
      <c r="A17" s="126">
        <v>4</v>
      </c>
      <c r="B17" s="157" t="s">
        <v>175</v>
      </c>
      <c r="C17" s="142"/>
      <c r="D17" s="127"/>
      <c r="E17" s="127"/>
      <c r="F17" s="128">
        <f t="shared" si="2"/>
        <v>0</v>
      </c>
      <c r="H17" s="117">
        <v>10000</v>
      </c>
      <c r="I17" s="129">
        <f t="shared" si="0"/>
        <v>0</v>
      </c>
      <c r="J17" s="129">
        <f t="shared" si="1"/>
        <v>10000</v>
      </c>
    </row>
    <row r="18" spans="1:10" ht="23.25">
      <c r="A18" s="126">
        <v>5</v>
      </c>
      <c r="B18" s="157" t="s">
        <v>77</v>
      </c>
      <c r="C18" s="142"/>
      <c r="D18" s="127">
        <v>10000</v>
      </c>
      <c r="E18" s="127">
        <v>10000</v>
      </c>
      <c r="F18" s="128">
        <f t="shared" si="2"/>
        <v>20000</v>
      </c>
      <c r="H18" s="117">
        <v>300000</v>
      </c>
      <c r="I18" s="129">
        <f t="shared" si="0"/>
        <v>20000</v>
      </c>
      <c r="J18" s="129">
        <f t="shared" si="1"/>
        <v>280000</v>
      </c>
    </row>
    <row r="19" spans="1:10" ht="23.25">
      <c r="A19" s="126">
        <v>6</v>
      </c>
      <c r="B19" s="182" t="s">
        <v>176</v>
      </c>
      <c r="C19" s="142"/>
      <c r="D19" s="127">
        <v>1500</v>
      </c>
      <c r="E19" s="127">
        <v>1500</v>
      </c>
      <c r="F19" s="128">
        <f t="shared" si="2"/>
        <v>3000</v>
      </c>
      <c r="H19" s="117">
        <v>40000</v>
      </c>
      <c r="I19" s="129">
        <f t="shared" si="0"/>
        <v>3000</v>
      </c>
      <c r="J19" s="129">
        <f t="shared" si="1"/>
        <v>37000</v>
      </c>
    </row>
    <row r="20" spans="1:10" ht="23.25">
      <c r="A20" s="126">
        <v>7</v>
      </c>
      <c r="B20" s="157" t="s">
        <v>67</v>
      </c>
      <c r="C20" s="142"/>
      <c r="D20" s="127"/>
      <c r="E20" s="127"/>
      <c r="F20" s="128">
        <f t="shared" si="2"/>
        <v>0</v>
      </c>
      <c r="H20" s="117">
        <v>20000</v>
      </c>
      <c r="I20" s="129">
        <f t="shared" si="0"/>
        <v>0</v>
      </c>
      <c r="J20" s="129">
        <f t="shared" si="1"/>
        <v>20000</v>
      </c>
    </row>
    <row r="21" spans="1:10" ht="23.25">
      <c r="A21" s="126">
        <v>8</v>
      </c>
      <c r="B21" s="157" t="s">
        <v>177</v>
      </c>
      <c r="C21" s="142"/>
      <c r="D21" s="127">
        <v>1000</v>
      </c>
      <c r="E21" s="127">
        <v>1000</v>
      </c>
      <c r="F21" s="128">
        <f t="shared" si="2"/>
        <v>2000</v>
      </c>
      <c r="H21" s="117">
        <v>100000</v>
      </c>
      <c r="I21" s="129">
        <f t="shared" si="0"/>
        <v>2000</v>
      </c>
      <c r="J21" s="129">
        <f t="shared" si="1"/>
        <v>98000</v>
      </c>
    </row>
    <row r="22" spans="1:10" ht="23.25">
      <c r="A22" s="126">
        <v>9</v>
      </c>
      <c r="B22" s="157" t="s">
        <v>178</v>
      </c>
      <c r="C22" s="142"/>
      <c r="D22" s="127"/>
      <c r="E22" s="127"/>
      <c r="F22" s="128">
        <f t="shared" si="2"/>
        <v>0</v>
      </c>
      <c r="H22" s="117">
        <v>10000</v>
      </c>
      <c r="I22" s="129">
        <f t="shared" si="0"/>
        <v>0</v>
      </c>
      <c r="J22" s="129">
        <f t="shared" si="1"/>
        <v>10000</v>
      </c>
    </row>
    <row r="23" spans="1:10" ht="23.25">
      <c r="A23" s="126">
        <v>10</v>
      </c>
      <c r="B23" s="183" t="s">
        <v>179</v>
      </c>
      <c r="C23" s="142"/>
      <c r="D23" s="127"/>
      <c r="E23" s="127"/>
      <c r="F23" s="128">
        <f t="shared" si="2"/>
        <v>0</v>
      </c>
      <c r="H23" s="117">
        <v>30000</v>
      </c>
      <c r="I23" s="129">
        <f t="shared" si="0"/>
        <v>0</v>
      </c>
      <c r="J23" s="129">
        <f t="shared" si="1"/>
        <v>30000</v>
      </c>
    </row>
    <row r="24" spans="1:10" ht="23.25">
      <c r="A24" s="126">
        <v>11</v>
      </c>
      <c r="B24" s="183" t="s">
        <v>78</v>
      </c>
      <c r="C24" s="142"/>
      <c r="D24" s="127"/>
      <c r="E24" s="127"/>
      <c r="F24" s="128">
        <f t="shared" si="2"/>
        <v>0</v>
      </c>
      <c r="H24" s="117">
        <v>300000</v>
      </c>
      <c r="I24" s="129">
        <f t="shared" si="0"/>
        <v>0</v>
      </c>
      <c r="J24" s="129">
        <f t="shared" si="1"/>
        <v>300000</v>
      </c>
    </row>
    <row r="25" spans="1:10" ht="23.25">
      <c r="A25" s="126">
        <v>12</v>
      </c>
      <c r="B25" s="183" t="s">
        <v>180</v>
      </c>
      <c r="C25" s="142"/>
      <c r="D25" s="127"/>
      <c r="E25" s="127"/>
      <c r="F25" s="128">
        <f t="shared" si="2"/>
        <v>0</v>
      </c>
      <c r="H25" s="117">
        <v>20000</v>
      </c>
      <c r="I25" s="129">
        <f t="shared" si="0"/>
        <v>0</v>
      </c>
      <c r="J25" s="129">
        <f t="shared" si="1"/>
        <v>20000</v>
      </c>
    </row>
    <row r="26" spans="1:10" ht="23.25">
      <c r="A26" s="126">
        <v>13</v>
      </c>
      <c r="B26" s="183" t="s">
        <v>181</v>
      </c>
      <c r="C26" s="142"/>
      <c r="D26" s="127"/>
      <c r="E26" s="127"/>
      <c r="F26" s="128">
        <f t="shared" si="2"/>
        <v>0</v>
      </c>
      <c r="H26" s="117">
        <v>30000</v>
      </c>
      <c r="I26" s="129">
        <f t="shared" si="0"/>
        <v>0</v>
      </c>
      <c r="J26" s="129">
        <f t="shared" si="1"/>
        <v>30000</v>
      </c>
    </row>
    <row r="27" spans="1:10" ht="23.25">
      <c r="A27" s="126">
        <v>14</v>
      </c>
      <c r="B27" s="183" t="s">
        <v>182</v>
      </c>
      <c r="C27" s="142"/>
      <c r="D27" s="127"/>
      <c r="E27" s="127"/>
      <c r="F27" s="128">
        <f t="shared" si="2"/>
        <v>0</v>
      </c>
      <c r="H27" s="117">
        <v>20000</v>
      </c>
      <c r="I27" s="129">
        <f t="shared" si="0"/>
        <v>0</v>
      </c>
      <c r="J27" s="129">
        <f t="shared" si="1"/>
        <v>20000</v>
      </c>
    </row>
    <row r="28" spans="1:10" ht="23.25">
      <c r="A28" s="126">
        <v>15</v>
      </c>
      <c r="B28" s="183" t="s">
        <v>183</v>
      </c>
      <c r="C28" s="142"/>
      <c r="D28" s="127"/>
      <c r="E28" s="127"/>
      <c r="F28" s="128">
        <f t="shared" si="2"/>
        <v>0</v>
      </c>
      <c r="H28" s="117">
        <v>20000</v>
      </c>
      <c r="I28" s="129">
        <f t="shared" si="0"/>
        <v>0</v>
      </c>
      <c r="J28" s="129">
        <f t="shared" si="1"/>
        <v>20000</v>
      </c>
    </row>
    <row r="29" spans="1:10" ht="23.25">
      <c r="A29" s="126">
        <v>16</v>
      </c>
      <c r="B29" s="183" t="s">
        <v>184</v>
      </c>
      <c r="C29" s="142"/>
      <c r="D29" s="127"/>
      <c r="E29" s="127"/>
      <c r="F29" s="128">
        <f t="shared" si="2"/>
        <v>0</v>
      </c>
      <c r="H29" s="117">
        <v>20000</v>
      </c>
      <c r="I29" s="129">
        <f t="shared" si="0"/>
        <v>0</v>
      </c>
      <c r="J29" s="129">
        <f t="shared" si="1"/>
        <v>20000</v>
      </c>
    </row>
    <row r="30" spans="1:10" ht="23.25">
      <c r="A30" s="126">
        <v>17</v>
      </c>
      <c r="B30" s="125" t="s">
        <v>185</v>
      </c>
      <c r="C30" s="142"/>
      <c r="D30" s="127">
        <v>15000</v>
      </c>
      <c r="E30" s="127">
        <v>15000</v>
      </c>
      <c r="F30" s="128">
        <f t="shared" si="2"/>
        <v>30000</v>
      </c>
      <c r="H30" s="117">
        <v>100000</v>
      </c>
      <c r="I30" s="129">
        <f t="shared" si="0"/>
        <v>30000</v>
      </c>
      <c r="J30" s="129">
        <f t="shared" si="1"/>
        <v>70000</v>
      </c>
    </row>
    <row r="31" spans="1:10" ht="23.25">
      <c r="A31" s="126"/>
      <c r="B31" s="125"/>
      <c r="C31" s="142"/>
      <c r="D31" s="127"/>
      <c r="E31" s="127"/>
      <c r="F31" s="128">
        <f>SUM(C31:E31)</f>
        <v>0</v>
      </c>
      <c r="I31" s="129">
        <f t="shared" si="0"/>
        <v>0</v>
      </c>
      <c r="J31" s="129">
        <f t="shared" si="1"/>
        <v>0</v>
      </c>
    </row>
    <row r="32" spans="1:10" ht="23.25">
      <c r="A32" s="126"/>
      <c r="B32" s="125"/>
      <c r="C32" s="142"/>
      <c r="D32" s="127"/>
      <c r="E32" s="127"/>
      <c r="F32" s="128">
        <f>SUM(C32:E32)</f>
        <v>0</v>
      </c>
      <c r="I32" s="129">
        <f t="shared" si="0"/>
        <v>0</v>
      </c>
      <c r="J32" s="129">
        <f t="shared" si="1"/>
        <v>0</v>
      </c>
    </row>
    <row r="33" spans="1:10" ht="24" thickBot="1">
      <c r="A33" s="132"/>
      <c r="B33" s="125"/>
      <c r="C33" s="142"/>
      <c r="D33" s="127"/>
      <c r="E33" s="127"/>
      <c r="F33" s="128">
        <f>SUM(C33:E33)</f>
        <v>0</v>
      </c>
      <c r="I33" s="129">
        <f t="shared" si="0"/>
        <v>0</v>
      </c>
      <c r="J33" s="129">
        <f t="shared" si="1"/>
        <v>0</v>
      </c>
    </row>
    <row r="34" spans="1:6" ht="24.75" thickBot="1" thickTop="1">
      <c r="A34" s="136"/>
      <c r="B34" s="137" t="s">
        <v>5</v>
      </c>
      <c r="C34" s="143">
        <f>SUM(C14:C33)</f>
        <v>32000</v>
      </c>
      <c r="D34" s="143">
        <f>SUM(D14:D33)</f>
        <v>59500</v>
      </c>
      <c r="E34" s="143">
        <f>SUM(E14:E33)</f>
        <v>59500</v>
      </c>
      <c r="F34" s="143">
        <f>SUM(F14:F33)</f>
        <v>151000</v>
      </c>
    </row>
    <row r="35" spans="1:6" ht="24" thickTop="1">
      <c r="A35" s="118" t="s">
        <v>0</v>
      </c>
      <c r="B35" s="118" t="s">
        <v>1</v>
      </c>
      <c r="C35" s="119" t="s">
        <v>2</v>
      </c>
      <c r="D35" s="119" t="s">
        <v>3</v>
      </c>
      <c r="E35" s="119" t="s">
        <v>4</v>
      </c>
      <c r="F35" s="120" t="s">
        <v>5</v>
      </c>
    </row>
    <row r="36" spans="1:6" ht="23.25">
      <c r="A36" s="121"/>
      <c r="B36" s="121"/>
      <c r="C36" s="122"/>
      <c r="D36" s="122"/>
      <c r="E36" s="122"/>
      <c r="F36" s="123" t="s">
        <v>8</v>
      </c>
    </row>
    <row r="37" spans="1:6" ht="23.25">
      <c r="A37" s="125"/>
      <c r="B37" s="147" t="s">
        <v>11</v>
      </c>
      <c r="C37" s="125"/>
      <c r="D37" s="125"/>
      <c r="E37" s="125"/>
      <c r="F37" s="125"/>
    </row>
    <row r="38" spans="1:10" ht="23.25">
      <c r="A38" s="126">
        <v>1</v>
      </c>
      <c r="B38" s="183" t="s">
        <v>186</v>
      </c>
      <c r="C38" s="148"/>
      <c r="D38" s="148"/>
      <c r="E38" s="148"/>
      <c r="F38" s="146"/>
      <c r="G38" s="149"/>
      <c r="H38" s="150">
        <v>130000</v>
      </c>
      <c r="I38" s="129">
        <f>F38</f>
        <v>0</v>
      </c>
      <c r="J38" s="129">
        <f>H38-I38</f>
        <v>130000</v>
      </c>
    </row>
    <row r="39" spans="1:10" ht="23.25">
      <c r="A39" s="126">
        <v>2</v>
      </c>
      <c r="B39" s="183" t="s">
        <v>187</v>
      </c>
      <c r="C39" s="148">
        <v>500</v>
      </c>
      <c r="D39" s="148">
        <v>500</v>
      </c>
      <c r="E39" s="148">
        <v>500</v>
      </c>
      <c r="F39" s="128">
        <f>SUM(C39:E39)</f>
        <v>1500</v>
      </c>
      <c r="G39" s="149"/>
      <c r="H39" s="150">
        <v>20000</v>
      </c>
      <c r="I39" s="129">
        <f>F39</f>
        <v>1500</v>
      </c>
      <c r="J39" s="129">
        <f>H39-I39</f>
        <v>18500</v>
      </c>
    </row>
    <row r="40" spans="1:10" ht="23.25">
      <c r="A40" s="126">
        <v>3</v>
      </c>
      <c r="B40" s="182" t="s">
        <v>188</v>
      </c>
      <c r="C40" s="148">
        <v>8000</v>
      </c>
      <c r="D40" s="148">
        <v>8000</v>
      </c>
      <c r="E40" s="148">
        <v>8000</v>
      </c>
      <c r="F40" s="128">
        <f>SUM(C40:E40)</f>
        <v>24000</v>
      </c>
      <c r="G40" s="149"/>
      <c r="H40" s="150">
        <v>150000</v>
      </c>
      <c r="I40" s="129">
        <f>F40</f>
        <v>24000</v>
      </c>
      <c r="J40" s="129">
        <f>H40-I40</f>
        <v>126000</v>
      </c>
    </row>
    <row r="41" spans="1:10" ht="23.25">
      <c r="A41" s="126">
        <v>4</v>
      </c>
      <c r="B41" s="182" t="s">
        <v>189</v>
      </c>
      <c r="C41" s="148"/>
      <c r="D41" s="148"/>
      <c r="E41" s="148"/>
      <c r="F41" s="146"/>
      <c r="G41" s="149"/>
      <c r="H41" s="150">
        <v>10000</v>
      </c>
      <c r="I41" s="129">
        <f>F41</f>
        <v>0</v>
      </c>
      <c r="J41" s="129">
        <f>H41-I41</f>
        <v>10000</v>
      </c>
    </row>
    <row r="42" spans="1:10" ht="23.25">
      <c r="A42" s="126">
        <v>5</v>
      </c>
      <c r="B42" s="183" t="s">
        <v>46</v>
      </c>
      <c r="C42" s="148"/>
      <c r="D42" s="148"/>
      <c r="E42" s="148"/>
      <c r="F42" s="146"/>
      <c r="G42" s="149"/>
      <c r="H42" s="150">
        <v>50000</v>
      </c>
      <c r="I42" s="129">
        <f>F42</f>
        <v>0</v>
      </c>
      <c r="J42" s="129">
        <f>H42-I42</f>
        <v>50000</v>
      </c>
    </row>
    <row r="43" spans="1:10" ht="23.25">
      <c r="A43" s="126"/>
      <c r="B43" s="125"/>
      <c r="C43" s="151"/>
      <c r="D43" s="151"/>
      <c r="E43" s="151"/>
      <c r="F43" s="128"/>
      <c r="G43" s="152"/>
      <c r="H43" s="150"/>
      <c r="I43" s="152"/>
      <c r="J43" s="152"/>
    </row>
    <row r="44" spans="1:10" ht="24" thickBot="1">
      <c r="A44" s="126"/>
      <c r="B44" s="125"/>
      <c r="C44" s="151"/>
      <c r="D44" s="151"/>
      <c r="E44" s="151"/>
      <c r="F44" s="128"/>
      <c r="G44" s="152"/>
      <c r="H44" s="150"/>
      <c r="I44" s="152"/>
      <c r="J44" s="152"/>
    </row>
    <row r="45" spans="1:10" ht="24.75" thickBot="1" thickTop="1">
      <c r="A45" s="136"/>
      <c r="B45" s="137" t="s">
        <v>5</v>
      </c>
      <c r="C45" s="138">
        <f>SUM(C38:C44)</f>
        <v>8500</v>
      </c>
      <c r="D45" s="138">
        <f>SUM(D38:D44)</f>
        <v>8500</v>
      </c>
      <c r="E45" s="138">
        <f>SUM(E38:E44)</f>
        <v>8500</v>
      </c>
      <c r="F45" s="138">
        <f>SUM(F38:F44)</f>
        <v>25500</v>
      </c>
      <c r="G45" s="152"/>
      <c r="H45" s="150"/>
      <c r="I45" s="152"/>
      <c r="J45" s="152"/>
    </row>
    <row r="46" spans="1:6" ht="24.75" customHeight="1" thickTop="1">
      <c r="A46" s="153"/>
      <c r="B46" s="154" t="s">
        <v>13</v>
      </c>
      <c r="C46" s="155"/>
      <c r="D46" s="155"/>
      <c r="E46" s="155"/>
      <c r="F46" s="156"/>
    </row>
    <row r="47" spans="1:10" ht="23.25">
      <c r="A47" s="126">
        <v>1</v>
      </c>
      <c r="B47" s="157" t="s">
        <v>68</v>
      </c>
      <c r="C47" s="128">
        <v>10000</v>
      </c>
      <c r="D47" s="128">
        <v>10000</v>
      </c>
      <c r="E47" s="128">
        <v>10000</v>
      </c>
      <c r="F47" s="158">
        <f>SUM(C47:E47)</f>
        <v>30000</v>
      </c>
      <c r="H47" s="117">
        <v>170000</v>
      </c>
      <c r="I47" s="129">
        <f>F47</f>
        <v>30000</v>
      </c>
      <c r="J47" s="129">
        <f>H47-I47</f>
        <v>140000</v>
      </c>
    </row>
    <row r="48" spans="1:10" ht="23.25">
      <c r="A48" s="126">
        <v>2</v>
      </c>
      <c r="B48" s="157" t="s">
        <v>36</v>
      </c>
      <c r="C48" s="128">
        <v>1500</v>
      </c>
      <c r="D48" s="128">
        <v>1500</v>
      </c>
      <c r="E48" s="128">
        <v>1500</v>
      </c>
      <c r="F48" s="158">
        <f>SUM(C48:E48)</f>
        <v>4500</v>
      </c>
      <c r="H48" s="117">
        <v>30000</v>
      </c>
      <c r="I48" s="129">
        <f>F48</f>
        <v>4500</v>
      </c>
      <c r="J48" s="129">
        <f>H48-I48</f>
        <v>25500</v>
      </c>
    </row>
    <row r="49" spans="1:10" ht="23.25">
      <c r="A49" s="126">
        <v>3</v>
      </c>
      <c r="B49" s="157" t="s">
        <v>37</v>
      </c>
      <c r="C49" s="128">
        <v>9200</v>
      </c>
      <c r="D49" s="128">
        <v>9200</v>
      </c>
      <c r="E49" s="128">
        <v>9200</v>
      </c>
      <c r="F49" s="158">
        <f>SUM(C49:E49)</f>
        <v>27600</v>
      </c>
      <c r="H49" s="117">
        <v>130000</v>
      </c>
      <c r="I49" s="129">
        <f>F49</f>
        <v>27600</v>
      </c>
      <c r="J49" s="129">
        <f>H49-I49</f>
        <v>102400</v>
      </c>
    </row>
    <row r="50" spans="1:10" ht="23.25">
      <c r="A50" s="126">
        <v>4</v>
      </c>
      <c r="B50" s="157" t="s">
        <v>35</v>
      </c>
      <c r="C50" s="128">
        <v>1000</v>
      </c>
      <c r="D50" s="128">
        <v>1000</v>
      </c>
      <c r="E50" s="128">
        <v>1000</v>
      </c>
      <c r="F50" s="158">
        <f>SUM(C50:E50)</f>
        <v>3000</v>
      </c>
      <c r="H50" s="117">
        <v>20000</v>
      </c>
      <c r="I50" s="129">
        <f>F50</f>
        <v>3000</v>
      </c>
      <c r="J50" s="129">
        <f>H50-I50</f>
        <v>17000</v>
      </c>
    </row>
    <row r="51" spans="1:6" ht="24" thickBot="1">
      <c r="A51" s="159"/>
      <c r="B51" s="160"/>
      <c r="C51" s="161"/>
      <c r="D51" s="161"/>
      <c r="E51" s="161"/>
      <c r="F51" s="162"/>
    </row>
    <row r="52" spans="1:6" ht="24.75" thickBot="1" thickTop="1">
      <c r="A52" s="136"/>
      <c r="B52" s="137" t="s">
        <v>5</v>
      </c>
      <c r="C52" s="138">
        <f>SUM(C47:C51)</f>
        <v>21700</v>
      </c>
      <c r="D52" s="138">
        <f>SUM(D47:D51)</f>
        <v>21700</v>
      </c>
      <c r="E52" s="138">
        <f>SUM(E47:E51)</f>
        <v>21700</v>
      </c>
      <c r="F52" s="138">
        <f>SUM(C52:E52)</f>
        <v>65100</v>
      </c>
    </row>
    <row r="53" spans="1:6" ht="24" thickTop="1">
      <c r="A53" s="126"/>
      <c r="B53" s="163" t="s">
        <v>42</v>
      </c>
      <c r="C53" s="128"/>
      <c r="D53" s="128"/>
      <c r="E53" s="128"/>
      <c r="F53" s="158"/>
    </row>
    <row r="54" spans="1:10" ht="23.25">
      <c r="A54" s="126">
        <v>1</v>
      </c>
      <c r="B54" s="157" t="s">
        <v>190</v>
      </c>
      <c r="C54" s="128">
        <v>0</v>
      </c>
      <c r="D54" s="128">
        <v>0</v>
      </c>
      <c r="E54" s="128">
        <v>0</v>
      </c>
      <c r="F54" s="158">
        <f>SUM(C54:E54)</f>
        <v>0</v>
      </c>
      <c r="G54" s="34"/>
      <c r="H54" s="117">
        <v>20000</v>
      </c>
      <c r="I54" s="129">
        <f>F54</f>
        <v>0</v>
      </c>
      <c r="J54" s="129">
        <f>H54-I54</f>
        <v>20000</v>
      </c>
    </row>
    <row r="55" spans="1:10" ht="23.25">
      <c r="A55" s="126"/>
      <c r="B55" s="164"/>
      <c r="C55" s="128"/>
      <c r="D55" s="128"/>
      <c r="E55" s="128"/>
      <c r="F55" s="128"/>
      <c r="I55" s="129">
        <f>F55</f>
        <v>0</v>
      </c>
      <c r="J55" s="129">
        <f>H55-I55</f>
        <v>0</v>
      </c>
    </row>
    <row r="56" spans="1:10" ht="24" thickBot="1">
      <c r="A56" s="122"/>
      <c r="B56" s="165"/>
      <c r="C56" s="135"/>
      <c r="D56" s="135"/>
      <c r="E56" s="135"/>
      <c r="F56" s="135"/>
      <c r="I56" s="129">
        <f>F56</f>
        <v>0</v>
      </c>
      <c r="J56" s="129">
        <f>H56-I56</f>
        <v>0</v>
      </c>
    </row>
    <row r="57" spans="1:10" ht="24.75" thickBot="1" thickTop="1">
      <c r="A57" s="136"/>
      <c r="B57" s="137" t="s">
        <v>5</v>
      </c>
      <c r="C57" s="138">
        <f>SUM(C54:C56)</f>
        <v>0</v>
      </c>
      <c r="D57" s="138">
        <f>SUM(D54:D56)</f>
        <v>0</v>
      </c>
      <c r="E57" s="138">
        <f>SUM(E54:E56)</f>
        <v>0</v>
      </c>
      <c r="F57" s="138">
        <f>SUM(C57:E57)</f>
        <v>0</v>
      </c>
      <c r="I57" s="129">
        <f>F57</f>
        <v>0</v>
      </c>
      <c r="J57" s="129">
        <f>H57-I57</f>
        <v>0</v>
      </c>
    </row>
    <row r="58" spans="1:6" ht="24" thickTop="1">
      <c r="A58" s="126"/>
      <c r="B58" s="163" t="s">
        <v>47</v>
      </c>
      <c r="C58" s="128"/>
      <c r="D58" s="128"/>
      <c r="E58" s="128"/>
      <c r="F58" s="158"/>
    </row>
    <row r="59" spans="1:10" ht="23.25">
      <c r="A59" s="126">
        <v>1</v>
      </c>
      <c r="B59" s="157" t="s">
        <v>191</v>
      </c>
      <c r="C59" s="146">
        <v>0</v>
      </c>
      <c r="D59" s="146">
        <v>0</v>
      </c>
      <c r="E59" s="230">
        <v>8400</v>
      </c>
      <c r="F59" s="184">
        <f aca="true" t="shared" si="3" ref="F59:F64">SUM(C59:E59)</f>
        <v>8400</v>
      </c>
      <c r="G59" s="166">
        <v>211</v>
      </c>
      <c r="H59" s="117">
        <v>8400</v>
      </c>
      <c r="I59" s="129">
        <f>F59</f>
        <v>8400</v>
      </c>
      <c r="J59" s="129">
        <f>H59-I59</f>
        <v>0</v>
      </c>
    </row>
    <row r="60" spans="1:10" ht="23.25">
      <c r="A60" s="126">
        <v>2</v>
      </c>
      <c r="B60" s="157" t="s">
        <v>192</v>
      </c>
      <c r="C60" s="128">
        <v>0</v>
      </c>
      <c r="D60" s="128">
        <v>0</v>
      </c>
      <c r="E60" s="230">
        <v>14000</v>
      </c>
      <c r="F60" s="158">
        <f t="shared" si="3"/>
        <v>14000</v>
      </c>
      <c r="H60" s="117">
        <v>14000</v>
      </c>
      <c r="I60" s="129">
        <f>F60</f>
        <v>14000</v>
      </c>
      <c r="J60" s="129">
        <f aca="true" t="shared" si="4" ref="J60:J65">H60-I60</f>
        <v>0</v>
      </c>
    </row>
    <row r="61" spans="1:10" ht="23.25">
      <c r="A61" s="126">
        <v>3</v>
      </c>
      <c r="B61" s="157" t="s">
        <v>193</v>
      </c>
      <c r="C61" s="128">
        <v>0</v>
      </c>
      <c r="D61" s="128">
        <v>0</v>
      </c>
      <c r="E61" s="230">
        <v>5500</v>
      </c>
      <c r="F61" s="158">
        <f t="shared" si="3"/>
        <v>5500</v>
      </c>
      <c r="H61" s="117">
        <v>5500</v>
      </c>
      <c r="I61" s="129">
        <f>F61</f>
        <v>5500</v>
      </c>
      <c r="J61" s="129">
        <f t="shared" si="4"/>
        <v>0</v>
      </c>
    </row>
    <row r="62" spans="1:10" ht="23.25">
      <c r="A62" s="126">
        <v>4</v>
      </c>
      <c r="B62" s="157" t="s">
        <v>194</v>
      </c>
      <c r="C62" s="128">
        <v>0</v>
      </c>
      <c r="D62" s="128">
        <v>0</v>
      </c>
      <c r="E62" s="230">
        <v>8500</v>
      </c>
      <c r="F62" s="158">
        <f t="shared" si="3"/>
        <v>8500</v>
      </c>
      <c r="H62" s="117">
        <v>8500</v>
      </c>
      <c r="I62" s="129">
        <f>F62</f>
        <v>8500</v>
      </c>
      <c r="J62" s="129">
        <f t="shared" si="4"/>
        <v>0</v>
      </c>
    </row>
    <row r="63" spans="1:10" ht="23.25">
      <c r="A63" s="126">
        <v>5</v>
      </c>
      <c r="B63" s="157" t="s">
        <v>195</v>
      </c>
      <c r="C63" s="128">
        <v>0</v>
      </c>
      <c r="D63" s="128">
        <v>0</v>
      </c>
      <c r="E63" s="230">
        <v>19300</v>
      </c>
      <c r="F63" s="158">
        <f t="shared" si="3"/>
        <v>19300</v>
      </c>
      <c r="H63" s="117">
        <v>19300</v>
      </c>
      <c r="I63" s="129">
        <f>F63</f>
        <v>19300</v>
      </c>
      <c r="J63" s="129">
        <f t="shared" si="4"/>
        <v>0</v>
      </c>
    </row>
    <row r="64" spans="1:10" ht="23.25">
      <c r="A64" s="126">
        <v>7</v>
      </c>
      <c r="B64" s="157" t="s">
        <v>196</v>
      </c>
      <c r="C64" s="128"/>
      <c r="D64" s="128"/>
      <c r="E64" s="230">
        <v>9500</v>
      </c>
      <c r="F64" s="158">
        <f t="shared" si="3"/>
        <v>9500</v>
      </c>
      <c r="H64" s="117">
        <v>9500</v>
      </c>
      <c r="J64" s="129">
        <f t="shared" si="4"/>
        <v>9500</v>
      </c>
    </row>
    <row r="65" spans="1:10" ht="23.25">
      <c r="A65" s="126">
        <v>8</v>
      </c>
      <c r="B65" s="157" t="s">
        <v>79</v>
      </c>
      <c r="C65" s="128"/>
      <c r="D65" s="128"/>
      <c r="E65" s="128"/>
      <c r="F65" s="158"/>
      <c r="H65" s="117">
        <v>20000</v>
      </c>
      <c r="J65" s="129">
        <f t="shared" si="4"/>
        <v>20000</v>
      </c>
    </row>
    <row r="66" spans="1:6" ht="23.25">
      <c r="A66" s="126"/>
      <c r="B66" s="157"/>
      <c r="C66" s="128"/>
      <c r="D66" s="128"/>
      <c r="E66" s="128"/>
      <c r="F66" s="158"/>
    </row>
    <row r="67" spans="1:6" ht="24" thickBot="1">
      <c r="A67" s="126"/>
      <c r="B67" s="157"/>
      <c r="C67" s="128"/>
      <c r="D67" s="128"/>
      <c r="E67" s="128"/>
      <c r="F67" s="128"/>
    </row>
    <row r="68" spans="1:8" ht="24.75" thickBot="1" thickTop="1">
      <c r="A68" s="136"/>
      <c r="B68" s="137" t="s">
        <v>5</v>
      </c>
      <c r="C68" s="138">
        <f>SUM(C59:C67)</f>
        <v>0</v>
      </c>
      <c r="D68" s="138">
        <f>SUM(D59:D67)</f>
        <v>0</v>
      </c>
      <c r="E68" s="138">
        <f>SUM(E59:E67)</f>
        <v>65200</v>
      </c>
      <c r="F68" s="138">
        <f>SUM(F59:F67)</f>
        <v>65200</v>
      </c>
      <c r="H68" s="117">
        <f>SUM(H6:H67)</f>
        <v>2780400</v>
      </c>
    </row>
    <row r="69" spans="1:6" ht="24" thickTop="1">
      <c r="A69" s="167"/>
      <c r="B69" s="168"/>
      <c r="C69" s="169"/>
      <c r="D69" s="169"/>
      <c r="E69" s="169"/>
      <c r="F69" s="170"/>
    </row>
    <row r="70" spans="1:6" ht="23.25">
      <c r="A70" s="171"/>
      <c r="B70" s="172"/>
      <c r="C70" s="173"/>
      <c r="D70" s="173"/>
      <c r="E70" s="173"/>
      <c r="F70" s="174"/>
    </row>
    <row r="71" spans="1:6" ht="23.25">
      <c r="A71" s="171"/>
      <c r="B71" s="172"/>
      <c r="C71" s="175"/>
      <c r="D71" s="175"/>
      <c r="E71" s="175"/>
      <c r="F71" s="176"/>
    </row>
    <row r="72" spans="1:6" ht="23.25">
      <c r="A72" s="171"/>
      <c r="B72" s="172"/>
      <c r="C72" s="175"/>
      <c r="D72" s="175"/>
      <c r="E72" s="175"/>
      <c r="F72" s="176"/>
    </row>
    <row r="73" spans="1:6" ht="23.25">
      <c r="A73" s="171"/>
      <c r="B73" s="172"/>
      <c r="C73" s="175"/>
      <c r="D73" s="175"/>
      <c r="E73" s="175"/>
      <c r="F73" s="176"/>
    </row>
    <row r="74" spans="1:6" ht="23.25">
      <c r="A74" s="171"/>
      <c r="B74" s="172"/>
      <c r="C74" s="175"/>
      <c r="D74" s="175"/>
      <c r="E74" s="175"/>
      <c r="F74" s="176"/>
    </row>
    <row r="75" spans="1:6" ht="23.25">
      <c r="A75" s="171"/>
      <c r="B75" s="172"/>
      <c r="C75" s="175"/>
      <c r="D75" s="175"/>
      <c r="E75" s="175"/>
      <c r="F75" s="176"/>
    </row>
    <row r="76" spans="1:6" ht="23.25">
      <c r="A76" s="171"/>
      <c r="B76" s="172"/>
      <c r="C76" s="175"/>
      <c r="D76" s="175"/>
      <c r="E76" s="175"/>
      <c r="F76" s="176"/>
    </row>
    <row r="77" spans="1:6" ht="23.25">
      <c r="A77" s="171"/>
      <c r="B77" s="172"/>
      <c r="C77" s="175"/>
      <c r="D77" s="175"/>
      <c r="E77" s="175"/>
      <c r="F77" s="176"/>
    </row>
    <row r="78" spans="1:6" ht="23.25">
      <c r="A78" s="171"/>
      <c r="B78" s="172"/>
      <c r="C78" s="175"/>
      <c r="D78" s="175"/>
      <c r="E78" s="175"/>
      <c r="F78" s="175"/>
    </row>
    <row r="79" spans="1:6" ht="23.25">
      <c r="A79" s="177"/>
      <c r="B79" s="178"/>
      <c r="C79" s="176"/>
      <c r="D79" s="176"/>
      <c r="E79" s="176"/>
      <c r="F79" s="176"/>
    </row>
    <row r="105" spans="1:6" ht="33" customHeight="1">
      <c r="A105" s="266" t="s">
        <v>33</v>
      </c>
      <c r="B105" s="266"/>
      <c r="C105" s="266"/>
      <c r="D105" s="266"/>
      <c r="E105" s="266"/>
      <c r="F105" s="266"/>
    </row>
    <row r="106" spans="1:6" ht="23.25">
      <c r="A106" s="267" t="s">
        <v>253</v>
      </c>
      <c r="B106" s="267"/>
      <c r="C106" s="267"/>
      <c r="D106" s="267"/>
      <c r="E106" s="267"/>
      <c r="F106" s="267"/>
    </row>
    <row r="107" spans="1:6" ht="23.25">
      <c r="A107" s="118" t="s">
        <v>0</v>
      </c>
      <c r="B107" s="118" t="s">
        <v>1</v>
      </c>
      <c r="C107" s="119" t="s">
        <v>23</v>
      </c>
      <c r="D107" s="119" t="s">
        <v>24</v>
      </c>
      <c r="E107" s="119" t="s">
        <v>25</v>
      </c>
      <c r="F107" s="120" t="s">
        <v>5</v>
      </c>
    </row>
    <row r="108" spans="1:12" ht="23.25">
      <c r="A108" s="121"/>
      <c r="B108" s="121"/>
      <c r="C108" s="122"/>
      <c r="D108" s="122"/>
      <c r="E108" s="122"/>
      <c r="F108" s="123" t="s">
        <v>8</v>
      </c>
      <c r="K108" s="33" t="s">
        <v>39</v>
      </c>
      <c r="L108" s="33" t="s">
        <v>72</v>
      </c>
    </row>
    <row r="109" spans="1:6" ht="23.25">
      <c r="A109" s="124"/>
      <c r="B109" s="124" t="s">
        <v>9</v>
      </c>
      <c r="C109" s="125"/>
      <c r="D109" s="125"/>
      <c r="E109" s="125"/>
      <c r="F109" s="125"/>
    </row>
    <row r="110" spans="1:13" ht="23.25">
      <c r="A110" s="126">
        <v>1</v>
      </c>
      <c r="B110" s="179" t="s">
        <v>170</v>
      </c>
      <c r="C110" s="127"/>
      <c r="D110" s="127"/>
      <c r="E110" s="127"/>
      <c r="F110" s="128">
        <f>SUM(C110:E110)</f>
        <v>0</v>
      </c>
      <c r="H110" s="117">
        <f>J6</f>
        <v>97000</v>
      </c>
      <c r="I110" s="129">
        <f>F110</f>
        <v>0</v>
      </c>
      <c r="J110" s="129">
        <f>H110-I110</f>
        <v>97000</v>
      </c>
      <c r="L110" s="33">
        <f>47000+4000</f>
        <v>51000</v>
      </c>
      <c r="M110" s="129">
        <f>J110+K110-L110</f>
        <v>46000</v>
      </c>
    </row>
    <row r="111" spans="1:13" ht="23.25">
      <c r="A111" s="126">
        <v>2</v>
      </c>
      <c r="B111" s="180" t="s">
        <v>171</v>
      </c>
      <c r="C111" s="131">
        <v>26400</v>
      </c>
      <c r="D111" s="131">
        <v>26400</v>
      </c>
      <c r="E111" s="131">
        <v>26400</v>
      </c>
      <c r="F111" s="128">
        <f>SUM(C111:E111)</f>
        <v>79200</v>
      </c>
      <c r="H111" s="117">
        <f aca="true" t="shared" si="5" ref="H111:H169">J7</f>
        <v>240000</v>
      </c>
      <c r="I111" s="129">
        <f>F111</f>
        <v>79200</v>
      </c>
      <c r="J111" s="129">
        <f>H111-I111</f>
        <v>160800</v>
      </c>
      <c r="M111" s="129">
        <f aca="true" t="shared" si="6" ref="M111:M167">J111+K111-L111</f>
        <v>160800</v>
      </c>
    </row>
    <row r="112" spans="1:13" ht="23.25">
      <c r="A112" s="126">
        <v>3</v>
      </c>
      <c r="B112" s="181" t="s">
        <v>172</v>
      </c>
      <c r="C112" s="131">
        <v>12000</v>
      </c>
      <c r="D112" s="131"/>
      <c r="E112" s="131"/>
      <c r="F112" s="128">
        <f>SUM(C112:E112)</f>
        <v>12000</v>
      </c>
      <c r="H112" s="117">
        <f t="shared" si="5"/>
        <v>88000</v>
      </c>
      <c r="I112" s="129">
        <f>F112</f>
        <v>12000</v>
      </c>
      <c r="J112" s="129">
        <f>H112-I112</f>
        <v>76000</v>
      </c>
      <c r="M112" s="129">
        <f t="shared" si="6"/>
        <v>76000</v>
      </c>
    </row>
    <row r="113" spans="1:13" ht="23.25">
      <c r="A113" s="126">
        <v>4</v>
      </c>
      <c r="B113" s="181" t="s">
        <v>34</v>
      </c>
      <c r="C113" s="131">
        <v>4000</v>
      </c>
      <c r="D113" s="131"/>
      <c r="E113" s="131"/>
      <c r="F113" s="128">
        <f>SUM(C113:E113)</f>
        <v>4000</v>
      </c>
      <c r="H113" s="117">
        <f t="shared" si="5"/>
        <v>10000</v>
      </c>
      <c r="I113" s="129">
        <f>F113</f>
        <v>4000</v>
      </c>
      <c r="J113" s="129">
        <f>H113-I113</f>
        <v>6000</v>
      </c>
      <c r="M113" s="129">
        <f t="shared" si="6"/>
        <v>6000</v>
      </c>
    </row>
    <row r="114" spans="1:13" ht="23.25">
      <c r="A114" s="126"/>
      <c r="B114" s="125"/>
      <c r="C114" s="131"/>
      <c r="D114" s="131"/>
      <c r="E114" s="131"/>
      <c r="F114" s="128"/>
      <c r="H114" s="117">
        <f t="shared" si="5"/>
        <v>0</v>
      </c>
      <c r="I114" s="129">
        <f>F114</f>
        <v>0</v>
      </c>
      <c r="J114" s="129">
        <f>H114-I114</f>
        <v>0</v>
      </c>
      <c r="M114" s="129">
        <f t="shared" si="6"/>
        <v>0</v>
      </c>
    </row>
    <row r="115" spans="1:13" ht="24" thickBot="1">
      <c r="A115" s="132"/>
      <c r="B115" s="133"/>
      <c r="C115" s="134"/>
      <c r="D115" s="134"/>
      <c r="E115" s="134"/>
      <c r="F115" s="135"/>
      <c r="H115" s="117">
        <f t="shared" si="5"/>
        <v>0</v>
      </c>
      <c r="M115" s="129">
        <f t="shared" si="6"/>
        <v>0</v>
      </c>
    </row>
    <row r="116" spans="1:13" ht="24.75" thickBot="1" thickTop="1">
      <c r="A116" s="136"/>
      <c r="B116" s="137" t="s">
        <v>5</v>
      </c>
      <c r="C116" s="138">
        <f>SUM(C110:C115)</f>
        <v>42400</v>
      </c>
      <c r="D116" s="138">
        <f>SUM(D110:D115)</f>
        <v>26400</v>
      </c>
      <c r="E116" s="138">
        <f>SUM(E110:E115)</f>
        <v>26400</v>
      </c>
      <c r="F116" s="138">
        <f>SUM(F110:F115)</f>
        <v>95200</v>
      </c>
      <c r="H116" s="117">
        <f t="shared" si="5"/>
        <v>0</v>
      </c>
      <c r="M116" s="129">
        <f t="shared" si="6"/>
        <v>0</v>
      </c>
    </row>
    <row r="117" spans="1:13" ht="24" thickTop="1">
      <c r="A117" s="122"/>
      <c r="B117" s="139" t="s">
        <v>10</v>
      </c>
      <c r="C117" s="140"/>
      <c r="D117" s="140"/>
      <c r="E117" s="140"/>
      <c r="F117" s="140"/>
      <c r="H117" s="117">
        <f t="shared" si="5"/>
        <v>0</v>
      </c>
      <c r="M117" s="129">
        <f t="shared" si="6"/>
        <v>0</v>
      </c>
    </row>
    <row r="118" spans="1:13" ht="23.25">
      <c r="A118" s="126">
        <v>1</v>
      </c>
      <c r="B118" s="157" t="s">
        <v>173</v>
      </c>
      <c r="C118" s="141">
        <v>10000</v>
      </c>
      <c r="D118" s="127">
        <v>10000</v>
      </c>
      <c r="E118" s="127">
        <v>10000</v>
      </c>
      <c r="F118" s="128">
        <f>SUM(C118:E118)</f>
        <v>30000</v>
      </c>
      <c r="H118" s="117">
        <f>J14</f>
        <v>90000</v>
      </c>
      <c r="I118" s="129">
        <f aca="true" t="shared" si="7" ref="I118:I137">F118</f>
        <v>30000</v>
      </c>
      <c r="J118" s="129">
        <f aca="true" t="shared" si="8" ref="J118:J137">H118-I118</f>
        <v>60000</v>
      </c>
      <c r="M118" s="129">
        <f t="shared" si="6"/>
        <v>60000</v>
      </c>
    </row>
    <row r="119" spans="1:13" ht="23.25">
      <c r="A119" s="126">
        <v>2</v>
      </c>
      <c r="B119" s="157" t="s">
        <v>174</v>
      </c>
      <c r="C119" s="141">
        <v>10000</v>
      </c>
      <c r="D119" s="127">
        <v>10000</v>
      </c>
      <c r="E119" s="127">
        <v>10000</v>
      </c>
      <c r="F119" s="128">
        <f aca="true" t="shared" si="9" ref="F119:F134">SUM(C119:E119)</f>
        <v>30000</v>
      </c>
      <c r="H119" s="117">
        <f t="shared" si="5"/>
        <v>196000</v>
      </c>
      <c r="I119" s="129">
        <f t="shared" si="7"/>
        <v>30000</v>
      </c>
      <c r="J119" s="129">
        <f t="shared" si="8"/>
        <v>166000</v>
      </c>
      <c r="M119" s="129">
        <f t="shared" si="6"/>
        <v>166000</v>
      </c>
    </row>
    <row r="120" spans="1:13" ht="23.25">
      <c r="A120" s="126">
        <v>3</v>
      </c>
      <c r="B120" s="157" t="s">
        <v>76</v>
      </c>
      <c r="C120" s="142">
        <v>2000</v>
      </c>
      <c r="D120" s="127">
        <v>2000</v>
      </c>
      <c r="E120" s="127">
        <v>2000</v>
      </c>
      <c r="F120" s="128">
        <f t="shared" si="9"/>
        <v>6000</v>
      </c>
      <c r="H120" s="117">
        <f t="shared" si="5"/>
        <v>14000</v>
      </c>
      <c r="I120" s="129">
        <f t="shared" si="7"/>
        <v>6000</v>
      </c>
      <c r="J120" s="129">
        <f t="shared" si="8"/>
        <v>8000</v>
      </c>
      <c r="K120" s="33">
        <v>100000</v>
      </c>
      <c r="M120" s="129">
        <f t="shared" si="6"/>
        <v>108000</v>
      </c>
    </row>
    <row r="121" spans="1:13" ht="23.25">
      <c r="A121" s="126">
        <v>4</v>
      </c>
      <c r="B121" s="157" t="s">
        <v>175</v>
      </c>
      <c r="C121" s="142"/>
      <c r="D121" s="127"/>
      <c r="E121" s="127"/>
      <c r="F121" s="128">
        <f t="shared" si="9"/>
        <v>0</v>
      </c>
      <c r="H121" s="117">
        <f t="shared" si="5"/>
        <v>10000</v>
      </c>
      <c r="I121" s="129">
        <f t="shared" si="7"/>
        <v>0</v>
      </c>
      <c r="J121" s="129">
        <f t="shared" si="8"/>
        <v>10000</v>
      </c>
      <c r="M121" s="129">
        <f t="shared" si="6"/>
        <v>10000</v>
      </c>
    </row>
    <row r="122" spans="1:13" ht="23.25">
      <c r="A122" s="126">
        <v>5</v>
      </c>
      <c r="B122" s="157" t="s">
        <v>77</v>
      </c>
      <c r="C122" s="142">
        <v>20000</v>
      </c>
      <c r="D122" s="127">
        <v>20000</v>
      </c>
      <c r="E122" s="127">
        <v>20000</v>
      </c>
      <c r="F122" s="128">
        <f t="shared" si="9"/>
        <v>60000</v>
      </c>
      <c r="H122" s="117">
        <f t="shared" si="5"/>
        <v>280000</v>
      </c>
      <c r="I122" s="129">
        <f t="shared" si="7"/>
        <v>60000</v>
      </c>
      <c r="J122" s="129">
        <f t="shared" si="8"/>
        <v>220000</v>
      </c>
      <c r="M122" s="129">
        <f t="shared" si="6"/>
        <v>220000</v>
      </c>
    </row>
    <row r="123" spans="1:13" ht="23.25">
      <c r="A123" s="126">
        <v>6</v>
      </c>
      <c r="B123" s="182" t="s">
        <v>176</v>
      </c>
      <c r="C123" s="142"/>
      <c r="D123" s="127"/>
      <c r="E123" s="127"/>
      <c r="F123" s="128">
        <f t="shared" si="9"/>
        <v>0</v>
      </c>
      <c r="H123" s="117">
        <f t="shared" si="5"/>
        <v>37000</v>
      </c>
      <c r="I123" s="129">
        <f t="shared" si="7"/>
        <v>0</v>
      </c>
      <c r="J123" s="129">
        <f t="shared" si="8"/>
        <v>37000</v>
      </c>
      <c r="M123" s="129">
        <f t="shared" si="6"/>
        <v>37000</v>
      </c>
    </row>
    <row r="124" spans="1:13" ht="23.25">
      <c r="A124" s="126">
        <v>7</v>
      </c>
      <c r="B124" s="157" t="s">
        <v>67</v>
      </c>
      <c r="C124" s="142"/>
      <c r="D124" s="127"/>
      <c r="E124" s="127"/>
      <c r="F124" s="128">
        <f t="shared" si="9"/>
        <v>0</v>
      </c>
      <c r="H124" s="117">
        <f t="shared" si="5"/>
        <v>20000</v>
      </c>
      <c r="I124" s="129">
        <f t="shared" si="7"/>
        <v>0</v>
      </c>
      <c r="J124" s="129">
        <f t="shared" si="8"/>
        <v>20000</v>
      </c>
      <c r="M124" s="129">
        <f t="shared" si="6"/>
        <v>20000</v>
      </c>
    </row>
    <row r="125" spans="1:13" ht="23.25">
      <c r="A125" s="126">
        <v>8</v>
      </c>
      <c r="B125" s="157" t="s">
        <v>177</v>
      </c>
      <c r="C125" s="142">
        <v>2000</v>
      </c>
      <c r="D125" s="127">
        <v>2000</v>
      </c>
      <c r="E125" s="127">
        <v>2000</v>
      </c>
      <c r="F125" s="128">
        <f t="shared" si="9"/>
        <v>6000</v>
      </c>
      <c r="H125" s="117">
        <f t="shared" si="5"/>
        <v>98000</v>
      </c>
      <c r="I125" s="129">
        <f t="shared" si="7"/>
        <v>6000</v>
      </c>
      <c r="J125" s="129">
        <f t="shared" si="8"/>
        <v>92000</v>
      </c>
      <c r="L125" s="33">
        <f>10000+24500+1850</f>
        <v>36350</v>
      </c>
      <c r="M125" s="129">
        <f t="shared" si="6"/>
        <v>55650</v>
      </c>
    </row>
    <row r="126" spans="1:13" ht="23.25">
      <c r="A126" s="126">
        <v>9</v>
      </c>
      <c r="B126" s="157" t="s">
        <v>178</v>
      </c>
      <c r="C126" s="142"/>
      <c r="D126" s="127"/>
      <c r="E126" s="127"/>
      <c r="F126" s="128">
        <f t="shared" si="9"/>
        <v>0</v>
      </c>
      <c r="H126" s="117">
        <f t="shared" si="5"/>
        <v>10000</v>
      </c>
      <c r="I126" s="129">
        <f t="shared" si="7"/>
        <v>0</v>
      </c>
      <c r="J126" s="129">
        <f t="shared" si="8"/>
        <v>10000</v>
      </c>
      <c r="M126" s="129">
        <f t="shared" si="6"/>
        <v>10000</v>
      </c>
    </row>
    <row r="127" spans="1:13" ht="23.25">
      <c r="A127" s="126">
        <v>10</v>
      </c>
      <c r="B127" s="183" t="s">
        <v>179</v>
      </c>
      <c r="C127" s="142"/>
      <c r="D127" s="127"/>
      <c r="E127" s="127"/>
      <c r="F127" s="128">
        <f t="shared" si="9"/>
        <v>0</v>
      </c>
      <c r="H127" s="117">
        <f t="shared" si="5"/>
        <v>30000</v>
      </c>
      <c r="I127" s="129">
        <f t="shared" si="7"/>
        <v>0</v>
      </c>
      <c r="J127" s="129">
        <f t="shared" si="8"/>
        <v>30000</v>
      </c>
      <c r="M127" s="129">
        <f t="shared" si="6"/>
        <v>30000</v>
      </c>
    </row>
    <row r="128" spans="1:13" ht="23.25">
      <c r="A128" s="126">
        <v>11</v>
      </c>
      <c r="B128" s="183" t="s">
        <v>78</v>
      </c>
      <c r="C128" s="142"/>
      <c r="D128" s="127"/>
      <c r="E128" s="127"/>
      <c r="F128" s="128">
        <f t="shared" si="9"/>
        <v>0</v>
      </c>
      <c r="H128" s="117">
        <f t="shared" si="5"/>
        <v>300000</v>
      </c>
      <c r="I128" s="129">
        <f t="shared" si="7"/>
        <v>0</v>
      </c>
      <c r="J128" s="129">
        <f t="shared" si="8"/>
        <v>300000</v>
      </c>
      <c r="M128" s="129">
        <f t="shared" si="6"/>
        <v>300000</v>
      </c>
    </row>
    <row r="129" spans="1:13" ht="23.25">
      <c r="A129" s="126">
        <v>12</v>
      </c>
      <c r="B129" s="183" t="s">
        <v>180</v>
      </c>
      <c r="C129" s="142"/>
      <c r="D129" s="127"/>
      <c r="E129" s="127"/>
      <c r="F129" s="128">
        <f t="shared" si="9"/>
        <v>0</v>
      </c>
      <c r="H129" s="117">
        <f t="shared" si="5"/>
        <v>20000</v>
      </c>
      <c r="I129" s="129">
        <f t="shared" si="7"/>
        <v>0</v>
      </c>
      <c r="J129" s="129">
        <f t="shared" si="8"/>
        <v>20000</v>
      </c>
      <c r="M129" s="129">
        <f t="shared" si="6"/>
        <v>20000</v>
      </c>
    </row>
    <row r="130" spans="1:13" ht="23.25">
      <c r="A130" s="126">
        <v>13</v>
      </c>
      <c r="B130" s="183" t="s">
        <v>181</v>
      </c>
      <c r="C130" s="142"/>
      <c r="D130" s="127"/>
      <c r="E130" s="127"/>
      <c r="F130" s="128">
        <f t="shared" si="9"/>
        <v>0</v>
      </c>
      <c r="H130" s="117">
        <f t="shared" si="5"/>
        <v>30000</v>
      </c>
      <c r="I130" s="129">
        <f t="shared" si="7"/>
        <v>0</v>
      </c>
      <c r="J130" s="129">
        <f t="shared" si="8"/>
        <v>30000</v>
      </c>
      <c r="M130" s="129">
        <f t="shared" si="6"/>
        <v>30000</v>
      </c>
    </row>
    <row r="131" spans="1:13" ht="23.25">
      <c r="A131" s="126">
        <v>14</v>
      </c>
      <c r="B131" s="183" t="s">
        <v>182</v>
      </c>
      <c r="C131" s="142"/>
      <c r="D131" s="127"/>
      <c r="E131" s="127"/>
      <c r="F131" s="128">
        <f t="shared" si="9"/>
        <v>0</v>
      </c>
      <c r="H131" s="117">
        <f t="shared" si="5"/>
        <v>20000</v>
      </c>
      <c r="I131" s="129">
        <f t="shared" si="7"/>
        <v>0</v>
      </c>
      <c r="J131" s="129">
        <f t="shared" si="8"/>
        <v>20000</v>
      </c>
      <c r="M131" s="129">
        <f t="shared" si="6"/>
        <v>20000</v>
      </c>
    </row>
    <row r="132" spans="1:13" ht="23.25">
      <c r="A132" s="126">
        <v>15</v>
      </c>
      <c r="B132" s="183" t="s">
        <v>183</v>
      </c>
      <c r="C132" s="142"/>
      <c r="D132" s="127"/>
      <c r="E132" s="127">
        <v>20000</v>
      </c>
      <c r="F132" s="128">
        <f t="shared" si="9"/>
        <v>20000</v>
      </c>
      <c r="H132" s="117">
        <f t="shared" si="5"/>
        <v>20000</v>
      </c>
      <c r="I132" s="129">
        <f t="shared" si="7"/>
        <v>20000</v>
      </c>
      <c r="J132" s="129">
        <f t="shared" si="8"/>
        <v>0</v>
      </c>
      <c r="M132" s="129">
        <f t="shared" si="6"/>
        <v>0</v>
      </c>
    </row>
    <row r="133" spans="1:13" ht="23.25">
      <c r="A133" s="126">
        <v>16</v>
      </c>
      <c r="B133" s="183" t="s">
        <v>184</v>
      </c>
      <c r="C133" s="142"/>
      <c r="D133" s="127"/>
      <c r="E133" s="127"/>
      <c r="F133" s="128">
        <f t="shared" si="9"/>
        <v>0</v>
      </c>
      <c r="H133" s="117">
        <f t="shared" si="5"/>
        <v>20000</v>
      </c>
      <c r="I133" s="129">
        <f t="shared" si="7"/>
        <v>0</v>
      </c>
      <c r="J133" s="129">
        <f t="shared" si="8"/>
        <v>20000</v>
      </c>
      <c r="M133" s="129">
        <f t="shared" si="6"/>
        <v>20000</v>
      </c>
    </row>
    <row r="134" spans="1:13" ht="23.25">
      <c r="A134" s="126">
        <v>17</v>
      </c>
      <c r="B134" s="125" t="s">
        <v>185</v>
      </c>
      <c r="C134" s="142">
        <v>10000</v>
      </c>
      <c r="D134" s="127">
        <v>10000</v>
      </c>
      <c r="E134" s="127">
        <v>10000</v>
      </c>
      <c r="F134" s="128">
        <f t="shared" si="9"/>
        <v>30000</v>
      </c>
      <c r="H134" s="117">
        <f t="shared" si="5"/>
        <v>70000</v>
      </c>
      <c r="I134" s="129">
        <f t="shared" si="7"/>
        <v>30000</v>
      </c>
      <c r="J134" s="129">
        <f t="shared" si="8"/>
        <v>40000</v>
      </c>
      <c r="M134" s="129">
        <f t="shared" si="6"/>
        <v>40000</v>
      </c>
    </row>
    <row r="135" spans="1:13" ht="23.25">
      <c r="A135" s="126"/>
      <c r="B135" s="125"/>
      <c r="C135" s="142"/>
      <c r="D135" s="127"/>
      <c r="E135" s="127"/>
      <c r="F135" s="128">
        <f>SUM(C135:E135)</f>
        <v>0</v>
      </c>
      <c r="H135" s="117">
        <f t="shared" si="5"/>
        <v>0</v>
      </c>
      <c r="I135" s="129">
        <f t="shared" si="7"/>
        <v>0</v>
      </c>
      <c r="J135" s="129">
        <f t="shared" si="8"/>
        <v>0</v>
      </c>
      <c r="M135" s="129">
        <f t="shared" si="6"/>
        <v>0</v>
      </c>
    </row>
    <row r="136" spans="1:13" ht="23.25">
      <c r="A136" s="126"/>
      <c r="B136" s="125"/>
      <c r="C136" s="142"/>
      <c r="D136" s="127"/>
      <c r="E136" s="127"/>
      <c r="F136" s="128">
        <f>SUM(C136:E136)</f>
        <v>0</v>
      </c>
      <c r="H136" s="117">
        <f t="shared" si="5"/>
        <v>0</v>
      </c>
      <c r="I136" s="129">
        <f t="shared" si="7"/>
        <v>0</v>
      </c>
      <c r="J136" s="129">
        <f t="shared" si="8"/>
        <v>0</v>
      </c>
      <c r="M136" s="129">
        <f t="shared" si="6"/>
        <v>0</v>
      </c>
    </row>
    <row r="137" spans="1:13" ht="24" thickBot="1">
      <c r="A137" s="132"/>
      <c r="B137" s="125"/>
      <c r="C137" s="142"/>
      <c r="D137" s="127"/>
      <c r="E137" s="127"/>
      <c r="F137" s="128">
        <f>SUM(C137:E137)</f>
        <v>0</v>
      </c>
      <c r="H137" s="117">
        <f t="shared" si="5"/>
        <v>0</v>
      </c>
      <c r="I137" s="129">
        <f t="shared" si="7"/>
        <v>0</v>
      </c>
      <c r="J137" s="129">
        <f t="shared" si="8"/>
        <v>0</v>
      </c>
      <c r="M137" s="129">
        <f t="shared" si="6"/>
        <v>0</v>
      </c>
    </row>
    <row r="138" spans="1:13" ht="24.75" thickBot="1" thickTop="1">
      <c r="A138" s="136"/>
      <c r="B138" s="137" t="s">
        <v>5</v>
      </c>
      <c r="C138" s="143">
        <f>SUM(C118:C137)</f>
        <v>54000</v>
      </c>
      <c r="D138" s="143">
        <f>SUM(D118:D137)</f>
        <v>54000</v>
      </c>
      <c r="E138" s="143">
        <f>SUM(E118:E137)</f>
        <v>74000</v>
      </c>
      <c r="F138" s="143">
        <f>SUM(F118:F137)</f>
        <v>182000</v>
      </c>
      <c r="H138" s="117">
        <f t="shared" si="5"/>
        <v>0</v>
      </c>
      <c r="M138" s="129">
        <f t="shared" si="6"/>
        <v>0</v>
      </c>
    </row>
    <row r="139" spans="1:13" ht="24" thickTop="1">
      <c r="A139" s="118" t="s">
        <v>0</v>
      </c>
      <c r="B139" s="118" t="s">
        <v>1</v>
      </c>
      <c r="C139" s="119" t="s">
        <v>23</v>
      </c>
      <c r="D139" s="119" t="s">
        <v>24</v>
      </c>
      <c r="E139" s="119" t="s">
        <v>25</v>
      </c>
      <c r="F139" s="120" t="s">
        <v>5</v>
      </c>
      <c r="H139" s="117">
        <f t="shared" si="5"/>
        <v>0</v>
      </c>
      <c r="M139" s="129">
        <f t="shared" si="6"/>
        <v>0</v>
      </c>
    </row>
    <row r="140" spans="1:13" ht="23.25">
      <c r="A140" s="121"/>
      <c r="B140" s="121"/>
      <c r="C140" s="122"/>
      <c r="D140" s="122"/>
      <c r="E140" s="122"/>
      <c r="F140" s="123" t="s">
        <v>8</v>
      </c>
      <c r="H140" s="117">
        <f t="shared" si="5"/>
        <v>0</v>
      </c>
      <c r="M140" s="129">
        <f t="shared" si="6"/>
        <v>0</v>
      </c>
    </row>
    <row r="141" spans="1:13" ht="23.25">
      <c r="A141" s="125"/>
      <c r="B141" s="147" t="s">
        <v>11</v>
      </c>
      <c r="C141" s="125"/>
      <c r="D141" s="125"/>
      <c r="E141" s="125"/>
      <c r="F141" s="125"/>
      <c r="H141" s="117">
        <f t="shared" si="5"/>
        <v>0</v>
      </c>
      <c r="M141" s="129">
        <f t="shared" si="6"/>
        <v>0</v>
      </c>
    </row>
    <row r="142" spans="1:13" ht="23.25">
      <c r="A142" s="126">
        <v>1</v>
      </c>
      <c r="B142" s="183" t="s">
        <v>186</v>
      </c>
      <c r="C142" s="148">
        <v>10000</v>
      </c>
      <c r="D142" s="148">
        <v>10000</v>
      </c>
      <c r="E142" s="148">
        <v>10000</v>
      </c>
      <c r="F142" s="146">
        <f>SUM(C142:E142)</f>
        <v>30000</v>
      </c>
      <c r="G142" s="149"/>
      <c r="H142" s="117">
        <f t="shared" si="5"/>
        <v>130000</v>
      </c>
      <c r="I142" s="129">
        <f>F142</f>
        <v>30000</v>
      </c>
      <c r="J142" s="129">
        <f>H142-I142</f>
        <v>100000</v>
      </c>
      <c r="M142" s="129">
        <f t="shared" si="6"/>
        <v>100000</v>
      </c>
    </row>
    <row r="143" spans="1:13" ht="23.25">
      <c r="A143" s="126">
        <v>2</v>
      </c>
      <c r="B143" s="183" t="s">
        <v>187</v>
      </c>
      <c r="C143" s="148">
        <v>1000</v>
      </c>
      <c r="D143" s="148">
        <v>1000</v>
      </c>
      <c r="E143" s="148">
        <v>1000</v>
      </c>
      <c r="F143" s="128">
        <f>SUM(C143:E143)</f>
        <v>3000</v>
      </c>
      <c r="G143" s="149"/>
      <c r="H143" s="117">
        <f t="shared" si="5"/>
        <v>18500</v>
      </c>
      <c r="I143" s="129">
        <f>F143</f>
        <v>3000</v>
      </c>
      <c r="J143" s="129">
        <f>H143-I143</f>
        <v>15500</v>
      </c>
      <c r="M143" s="129">
        <f t="shared" si="6"/>
        <v>15500</v>
      </c>
    </row>
    <row r="144" spans="1:13" ht="23.25">
      <c r="A144" s="126">
        <v>3</v>
      </c>
      <c r="B144" s="182" t="s">
        <v>188</v>
      </c>
      <c r="C144" s="148">
        <v>8000</v>
      </c>
      <c r="D144" s="148">
        <v>8000</v>
      </c>
      <c r="E144" s="148">
        <v>8000</v>
      </c>
      <c r="F144" s="128">
        <f>SUM(C144:E144)</f>
        <v>24000</v>
      </c>
      <c r="G144" s="149"/>
      <c r="H144" s="117">
        <f t="shared" si="5"/>
        <v>126000</v>
      </c>
      <c r="I144" s="129">
        <f>F144</f>
        <v>24000</v>
      </c>
      <c r="J144" s="129">
        <f>H144-I144</f>
        <v>102000</v>
      </c>
      <c r="M144" s="129">
        <f t="shared" si="6"/>
        <v>102000</v>
      </c>
    </row>
    <row r="145" spans="1:13" ht="23.25">
      <c r="A145" s="126">
        <v>4</v>
      </c>
      <c r="B145" s="182" t="s">
        <v>189</v>
      </c>
      <c r="C145" s="148">
        <v>5000</v>
      </c>
      <c r="D145" s="148"/>
      <c r="E145" s="148"/>
      <c r="F145" s="128">
        <f>SUM(C145:E145)</f>
        <v>5000</v>
      </c>
      <c r="G145" s="149"/>
      <c r="H145" s="117">
        <f t="shared" si="5"/>
        <v>10000</v>
      </c>
      <c r="I145" s="129">
        <f>F145</f>
        <v>5000</v>
      </c>
      <c r="J145" s="129">
        <f>H145-I145</f>
        <v>5000</v>
      </c>
      <c r="M145" s="129">
        <f t="shared" si="6"/>
        <v>5000</v>
      </c>
    </row>
    <row r="146" spans="1:13" ht="23.25">
      <c r="A146" s="126">
        <v>5</v>
      </c>
      <c r="B146" s="183" t="s">
        <v>46</v>
      </c>
      <c r="C146" s="148">
        <v>10000</v>
      </c>
      <c r="D146" s="148">
        <v>10000</v>
      </c>
      <c r="E146" s="148">
        <v>10000</v>
      </c>
      <c r="F146" s="128">
        <f>SUM(C146:E146)</f>
        <v>30000</v>
      </c>
      <c r="G146" s="149"/>
      <c r="H146" s="117">
        <f t="shared" si="5"/>
        <v>50000</v>
      </c>
      <c r="I146" s="129">
        <f>F146</f>
        <v>30000</v>
      </c>
      <c r="J146" s="129">
        <f>H146-I146</f>
        <v>20000</v>
      </c>
      <c r="M146" s="129">
        <f t="shared" si="6"/>
        <v>20000</v>
      </c>
    </row>
    <row r="147" spans="1:13" ht="23.25">
      <c r="A147" s="126"/>
      <c r="B147" s="125"/>
      <c r="C147" s="151"/>
      <c r="D147" s="151"/>
      <c r="E147" s="151"/>
      <c r="F147" s="128"/>
      <c r="G147" s="152"/>
      <c r="H147" s="117">
        <f t="shared" si="5"/>
        <v>0</v>
      </c>
      <c r="I147" s="152"/>
      <c r="J147" s="152"/>
      <c r="M147" s="129">
        <f t="shared" si="6"/>
        <v>0</v>
      </c>
    </row>
    <row r="148" spans="1:13" ht="24" thickBot="1">
      <c r="A148" s="126"/>
      <c r="B148" s="125"/>
      <c r="C148" s="151"/>
      <c r="D148" s="151"/>
      <c r="E148" s="151"/>
      <c r="F148" s="128"/>
      <c r="G148" s="152"/>
      <c r="H148" s="117">
        <f t="shared" si="5"/>
        <v>0</v>
      </c>
      <c r="I148" s="152"/>
      <c r="J148" s="152"/>
      <c r="M148" s="129">
        <f t="shared" si="6"/>
        <v>0</v>
      </c>
    </row>
    <row r="149" spans="1:13" ht="24.75" thickBot="1" thickTop="1">
      <c r="A149" s="136"/>
      <c r="B149" s="137" t="s">
        <v>5</v>
      </c>
      <c r="C149" s="138">
        <f>SUM(C142:C148)</f>
        <v>34000</v>
      </c>
      <c r="D149" s="138">
        <f>SUM(D142:D148)</f>
        <v>29000</v>
      </c>
      <c r="E149" s="138">
        <f>SUM(E142:E148)</f>
        <v>29000</v>
      </c>
      <c r="F149" s="138">
        <f>SUM(F142:F148)</f>
        <v>92000</v>
      </c>
      <c r="G149" s="152"/>
      <c r="H149" s="117">
        <f t="shared" si="5"/>
        <v>0</v>
      </c>
      <c r="I149" s="152"/>
      <c r="J149" s="152"/>
      <c r="M149" s="129">
        <f t="shared" si="6"/>
        <v>0</v>
      </c>
    </row>
    <row r="150" spans="1:13" ht="24.75" customHeight="1" thickTop="1">
      <c r="A150" s="153"/>
      <c r="B150" s="154" t="s">
        <v>13</v>
      </c>
      <c r="C150" s="155"/>
      <c r="D150" s="155"/>
      <c r="E150" s="155"/>
      <c r="F150" s="156"/>
      <c r="H150" s="117">
        <f t="shared" si="5"/>
        <v>0</v>
      </c>
      <c r="M150" s="129">
        <f t="shared" si="6"/>
        <v>0</v>
      </c>
    </row>
    <row r="151" spans="1:13" ht="23.25">
      <c r="A151" s="126">
        <v>1</v>
      </c>
      <c r="B151" s="157" t="s">
        <v>68</v>
      </c>
      <c r="C151" s="128">
        <v>12000</v>
      </c>
      <c r="D151" s="128">
        <v>12000</v>
      </c>
      <c r="E151" s="128">
        <v>12000</v>
      </c>
      <c r="F151" s="158">
        <f>SUM(C151:E151)</f>
        <v>36000</v>
      </c>
      <c r="H151" s="117">
        <f t="shared" si="5"/>
        <v>140000</v>
      </c>
      <c r="I151" s="129">
        <f>F151</f>
        <v>36000</v>
      </c>
      <c r="J151" s="129">
        <f>H151-I151</f>
        <v>104000</v>
      </c>
      <c r="M151" s="129">
        <f t="shared" si="6"/>
        <v>104000</v>
      </c>
    </row>
    <row r="152" spans="1:13" ht="23.25">
      <c r="A152" s="126">
        <v>2</v>
      </c>
      <c r="B152" s="157" t="s">
        <v>36</v>
      </c>
      <c r="C152" s="128">
        <v>1500</v>
      </c>
      <c r="D152" s="128">
        <v>1500</v>
      </c>
      <c r="E152" s="128">
        <v>1500</v>
      </c>
      <c r="F152" s="158">
        <f>SUM(C152:E152)</f>
        <v>4500</v>
      </c>
      <c r="H152" s="117">
        <f t="shared" si="5"/>
        <v>25500</v>
      </c>
      <c r="I152" s="129">
        <f>F152</f>
        <v>4500</v>
      </c>
      <c r="J152" s="129">
        <f>H152-I152</f>
        <v>21000</v>
      </c>
      <c r="M152" s="129">
        <f t="shared" si="6"/>
        <v>21000</v>
      </c>
    </row>
    <row r="153" spans="1:13" ht="23.25">
      <c r="A153" s="126">
        <v>3</v>
      </c>
      <c r="B153" s="157" t="s">
        <v>37</v>
      </c>
      <c r="C153" s="128">
        <v>9200</v>
      </c>
      <c r="D153" s="128">
        <v>9200</v>
      </c>
      <c r="E153" s="128">
        <v>9200</v>
      </c>
      <c r="F153" s="158">
        <f>SUM(C153:E153)</f>
        <v>27600</v>
      </c>
      <c r="H153" s="117">
        <f t="shared" si="5"/>
        <v>102400</v>
      </c>
      <c r="I153" s="129">
        <f>F153</f>
        <v>27600</v>
      </c>
      <c r="J153" s="129">
        <f>H153-I153</f>
        <v>74800</v>
      </c>
      <c r="M153" s="129">
        <f t="shared" si="6"/>
        <v>74800</v>
      </c>
    </row>
    <row r="154" spans="1:13" ht="23.25">
      <c r="A154" s="126">
        <v>4</v>
      </c>
      <c r="B154" s="157" t="s">
        <v>35</v>
      </c>
      <c r="C154" s="128">
        <v>1000</v>
      </c>
      <c r="D154" s="128">
        <v>1000</v>
      </c>
      <c r="E154" s="128">
        <v>1000</v>
      </c>
      <c r="F154" s="158">
        <f>SUM(C154:E154)</f>
        <v>3000</v>
      </c>
      <c r="H154" s="117">
        <f t="shared" si="5"/>
        <v>17000</v>
      </c>
      <c r="I154" s="129">
        <f>F154</f>
        <v>3000</v>
      </c>
      <c r="J154" s="129">
        <f>H154-I154</f>
        <v>14000</v>
      </c>
      <c r="M154" s="129">
        <f t="shared" si="6"/>
        <v>14000</v>
      </c>
    </row>
    <row r="155" spans="1:13" ht="24" thickBot="1">
      <c r="A155" s="159"/>
      <c r="B155" s="160"/>
      <c r="C155" s="161"/>
      <c r="D155" s="161"/>
      <c r="E155" s="161"/>
      <c r="F155" s="162"/>
      <c r="H155" s="117">
        <f t="shared" si="5"/>
        <v>0</v>
      </c>
      <c r="M155" s="129">
        <f t="shared" si="6"/>
        <v>0</v>
      </c>
    </row>
    <row r="156" spans="1:13" ht="24.75" thickBot="1" thickTop="1">
      <c r="A156" s="136"/>
      <c r="B156" s="137" t="s">
        <v>5</v>
      </c>
      <c r="C156" s="138">
        <f>SUM(C151:C155)</f>
        <v>23700</v>
      </c>
      <c r="D156" s="138">
        <f>SUM(D151:D155)</f>
        <v>23700</v>
      </c>
      <c r="E156" s="138">
        <f>SUM(E151:E155)</f>
        <v>23700</v>
      </c>
      <c r="F156" s="138">
        <f>SUM(C156:E156)</f>
        <v>71100</v>
      </c>
      <c r="H156" s="117">
        <f t="shared" si="5"/>
        <v>0</v>
      </c>
      <c r="M156" s="129">
        <f t="shared" si="6"/>
        <v>0</v>
      </c>
    </row>
    <row r="157" spans="1:13" ht="24" thickTop="1">
      <c r="A157" s="126"/>
      <c r="B157" s="163" t="s">
        <v>42</v>
      </c>
      <c r="C157" s="128"/>
      <c r="D157" s="128"/>
      <c r="E157" s="128"/>
      <c r="F157" s="158"/>
      <c r="H157" s="117">
        <f t="shared" si="5"/>
        <v>0</v>
      </c>
      <c r="M157" s="129">
        <f t="shared" si="6"/>
        <v>0</v>
      </c>
    </row>
    <row r="158" spans="1:13" ht="23.25">
      <c r="A158" s="126">
        <v>1</v>
      </c>
      <c r="B158" s="157" t="s">
        <v>190</v>
      </c>
      <c r="C158" s="128">
        <v>0</v>
      </c>
      <c r="D158" s="128">
        <v>0</v>
      </c>
      <c r="E158" s="128">
        <v>0</v>
      </c>
      <c r="F158" s="158">
        <f>SUM(C158:E158)</f>
        <v>0</v>
      </c>
      <c r="G158" s="34"/>
      <c r="H158" s="117">
        <f t="shared" si="5"/>
        <v>20000</v>
      </c>
      <c r="I158" s="129">
        <f>F158</f>
        <v>0</v>
      </c>
      <c r="J158" s="129">
        <f>H158-I158</f>
        <v>20000</v>
      </c>
      <c r="M158" s="129">
        <f t="shared" si="6"/>
        <v>20000</v>
      </c>
    </row>
    <row r="159" spans="1:13" ht="23.25">
      <c r="A159" s="126"/>
      <c r="B159" s="164"/>
      <c r="C159" s="128"/>
      <c r="D159" s="128"/>
      <c r="E159" s="128"/>
      <c r="F159" s="128"/>
      <c r="H159" s="117">
        <f t="shared" si="5"/>
        <v>0</v>
      </c>
      <c r="I159" s="129">
        <f>F159</f>
        <v>0</v>
      </c>
      <c r="J159" s="129">
        <f>H159-I159</f>
        <v>0</v>
      </c>
      <c r="M159" s="129">
        <f t="shared" si="6"/>
        <v>0</v>
      </c>
    </row>
    <row r="160" spans="1:13" ht="24" thickBot="1">
      <c r="A160" s="122"/>
      <c r="B160" s="165"/>
      <c r="C160" s="135"/>
      <c r="D160" s="135"/>
      <c r="E160" s="135"/>
      <c r="F160" s="135"/>
      <c r="H160" s="117">
        <f t="shared" si="5"/>
        <v>0</v>
      </c>
      <c r="I160" s="129">
        <f>F160</f>
        <v>0</v>
      </c>
      <c r="J160" s="129">
        <f>H160-I160</f>
        <v>0</v>
      </c>
      <c r="M160" s="129">
        <f t="shared" si="6"/>
        <v>0</v>
      </c>
    </row>
    <row r="161" spans="1:13" ht="24.75" thickBot="1" thickTop="1">
      <c r="A161" s="136"/>
      <c r="B161" s="137" t="s">
        <v>5</v>
      </c>
      <c r="C161" s="138">
        <f>SUM(C158:C160)</f>
        <v>0</v>
      </c>
      <c r="D161" s="138">
        <f>SUM(D158:D160)</f>
        <v>0</v>
      </c>
      <c r="E161" s="138">
        <f>SUM(E158:E160)</f>
        <v>0</v>
      </c>
      <c r="F161" s="138">
        <f>SUM(C161:E161)</f>
        <v>0</v>
      </c>
      <c r="H161" s="117">
        <f t="shared" si="5"/>
        <v>0</v>
      </c>
      <c r="I161" s="129">
        <f>F161</f>
        <v>0</v>
      </c>
      <c r="J161" s="129">
        <f>H161-I161</f>
        <v>0</v>
      </c>
      <c r="M161" s="129">
        <f t="shared" si="6"/>
        <v>0</v>
      </c>
    </row>
    <row r="162" spans="1:13" ht="24" thickTop="1">
      <c r="A162" s="126"/>
      <c r="B162" s="163" t="s">
        <v>47</v>
      </c>
      <c r="C162" s="128"/>
      <c r="D162" s="128"/>
      <c r="E162" s="128"/>
      <c r="F162" s="158"/>
      <c r="H162" s="117">
        <f t="shared" si="5"/>
        <v>0</v>
      </c>
      <c r="M162" s="129">
        <f t="shared" si="6"/>
        <v>0</v>
      </c>
    </row>
    <row r="163" spans="1:13" ht="23.25">
      <c r="A163" s="126">
        <v>1</v>
      </c>
      <c r="B163" s="157" t="s">
        <v>191</v>
      </c>
      <c r="C163" s="146">
        <v>0</v>
      </c>
      <c r="D163" s="146">
        <v>0</v>
      </c>
      <c r="E163" s="230"/>
      <c r="F163" s="184">
        <f aca="true" t="shared" si="10" ref="F163:F168">SUM(C163:E163)</f>
        <v>0</v>
      </c>
      <c r="G163" s="166">
        <v>211</v>
      </c>
      <c r="H163" s="117">
        <f>J59</f>
        <v>0</v>
      </c>
      <c r="I163" s="129">
        <f aca="true" t="shared" si="11" ref="I163:I169">F163</f>
        <v>0</v>
      </c>
      <c r="J163" s="129">
        <f aca="true" t="shared" si="12" ref="J163:J169">H163-I163</f>
        <v>0</v>
      </c>
      <c r="M163" s="129">
        <f t="shared" si="6"/>
        <v>0</v>
      </c>
    </row>
    <row r="164" spans="1:13" ht="23.25">
      <c r="A164" s="126">
        <v>2</v>
      </c>
      <c r="B164" s="157" t="s">
        <v>192</v>
      </c>
      <c r="C164" s="128">
        <v>0</v>
      </c>
      <c r="D164" s="128">
        <v>0</v>
      </c>
      <c r="E164" s="230"/>
      <c r="F164" s="158">
        <f t="shared" si="10"/>
        <v>0</v>
      </c>
      <c r="H164" s="117">
        <f t="shared" si="5"/>
        <v>0</v>
      </c>
      <c r="I164" s="129">
        <f t="shared" si="11"/>
        <v>0</v>
      </c>
      <c r="J164" s="129">
        <f t="shared" si="12"/>
        <v>0</v>
      </c>
      <c r="M164" s="129">
        <f t="shared" si="6"/>
        <v>0</v>
      </c>
    </row>
    <row r="165" spans="1:13" ht="23.25">
      <c r="A165" s="126">
        <v>3</v>
      </c>
      <c r="B165" s="157" t="s">
        <v>193</v>
      </c>
      <c r="C165" s="128">
        <v>0</v>
      </c>
      <c r="D165" s="128">
        <v>0</v>
      </c>
      <c r="E165" s="230"/>
      <c r="F165" s="158">
        <f t="shared" si="10"/>
        <v>0</v>
      </c>
      <c r="H165" s="117">
        <f t="shared" si="5"/>
        <v>0</v>
      </c>
      <c r="I165" s="129">
        <f t="shared" si="11"/>
        <v>0</v>
      </c>
      <c r="J165" s="129">
        <f t="shared" si="12"/>
        <v>0</v>
      </c>
      <c r="M165" s="129">
        <f t="shared" si="6"/>
        <v>0</v>
      </c>
    </row>
    <row r="166" spans="1:13" ht="23.25">
      <c r="A166" s="126">
        <v>4</v>
      </c>
      <c r="B166" s="157" t="s">
        <v>194</v>
      </c>
      <c r="C166" s="128">
        <v>0</v>
      </c>
      <c r="D166" s="128">
        <v>0</v>
      </c>
      <c r="E166" s="230"/>
      <c r="F166" s="158">
        <f t="shared" si="10"/>
        <v>0</v>
      </c>
      <c r="H166" s="117">
        <f t="shared" si="5"/>
        <v>0</v>
      </c>
      <c r="I166" s="129">
        <f t="shared" si="11"/>
        <v>0</v>
      </c>
      <c r="J166" s="129">
        <f t="shared" si="12"/>
        <v>0</v>
      </c>
      <c r="M166" s="129">
        <f t="shared" si="6"/>
        <v>0</v>
      </c>
    </row>
    <row r="167" spans="1:13" ht="23.25">
      <c r="A167" s="126">
        <v>5</v>
      </c>
      <c r="B167" s="157" t="s">
        <v>195</v>
      </c>
      <c r="C167" s="128">
        <v>0</v>
      </c>
      <c r="D167" s="128">
        <v>0</v>
      </c>
      <c r="E167" s="230"/>
      <c r="F167" s="158">
        <f t="shared" si="10"/>
        <v>0</v>
      </c>
      <c r="H167" s="117">
        <f t="shared" si="5"/>
        <v>0</v>
      </c>
      <c r="I167" s="129">
        <f t="shared" si="11"/>
        <v>0</v>
      </c>
      <c r="J167" s="129">
        <f t="shared" si="12"/>
        <v>0</v>
      </c>
      <c r="M167" s="129">
        <f t="shared" si="6"/>
        <v>0</v>
      </c>
    </row>
    <row r="168" spans="1:13" ht="23.25">
      <c r="A168" s="126">
        <v>7</v>
      </c>
      <c r="B168" s="157" t="s">
        <v>196</v>
      </c>
      <c r="C168" s="128">
        <v>9500</v>
      </c>
      <c r="D168" s="128"/>
      <c r="E168" s="230"/>
      <c r="F168" s="158">
        <f t="shared" si="10"/>
        <v>9500</v>
      </c>
      <c r="H168" s="117">
        <f t="shared" si="5"/>
        <v>9500</v>
      </c>
      <c r="I168" s="129">
        <f t="shared" si="11"/>
        <v>9500</v>
      </c>
      <c r="J168" s="129">
        <f t="shared" si="12"/>
        <v>0</v>
      </c>
      <c r="M168" s="129">
        <f>J168+K168-L168</f>
        <v>0</v>
      </c>
    </row>
    <row r="169" spans="1:13" ht="23.25">
      <c r="A169" s="126">
        <v>8</v>
      </c>
      <c r="B169" s="157" t="s">
        <v>79</v>
      </c>
      <c r="C169" s="128"/>
      <c r="D169" s="128"/>
      <c r="E169" s="128"/>
      <c r="F169" s="158"/>
      <c r="H169" s="117">
        <f t="shared" si="5"/>
        <v>20000</v>
      </c>
      <c r="I169" s="129">
        <f t="shared" si="11"/>
        <v>0</v>
      </c>
      <c r="J169" s="129">
        <f t="shared" si="12"/>
        <v>20000</v>
      </c>
      <c r="M169" s="129">
        <f>J169+K169-L169</f>
        <v>20000</v>
      </c>
    </row>
    <row r="170" spans="1:6" ht="23.25">
      <c r="A170" s="126"/>
      <c r="B170" s="157"/>
      <c r="C170" s="128"/>
      <c r="D170" s="128"/>
      <c r="E170" s="128"/>
      <c r="F170" s="158"/>
    </row>
    <row r="171" spans="1:6" ht="24" thickBot="1">
      <c r="A171" s="126"/>
      <c r="B171" s="157"/>
      <c r="C171" s="128"/>
      <c r="D171" s="128"/>
      <c r="E171" s="128"/>
      <c r="F171" s="128"/>
    </row>
    <row r="172" spans="1:8" ht="24.75" thickBot="1" thickTop="1">
      <c r="A172" s="136"/>
      <c r="B172" s="137" t="s">
        <v>5</v>
      </c>
      <c r="C172" s="138">
        <f>SUM(C163:C171)</f>
        <v>9500</v>
      </c>
      <c r="D172" s="138">
        <f>SUM(D163:D171)</f>
        <v>0</v>
      </c>
      <c r="E172" s="138">
        <f>SUM(E163:E171)</f>
        <v>0</v>
      </c>
      <c r="F172" s="138">
        <f>SUM(F163:F171)</f>
        <v>9500</v>
      </c>
      <c r="H172" s="117">
        <f>SUM(H110:H171)</f>
        <v>2368900</v>
      </c>
    </row>
    <row r="173" spans="1:6" ht="24" thickTop="1">
      <c r="A173" s="171"/>
      <c r="B173" s="172"/>
      <c r="C173" s="175"/>
      <c r="D173" s="175"/>
      <c r="E173" s="175"/>
      <c r="F173" s="176"/>
    </row>
    <row r="174" spans="1:6" ht="23.25">
      <c r="A174" s="171"/>
      <c r="B174" s="172"/>
      <c r="C174" s="175"/>
      <c r="D174" s="175"/>
      <c r="E174" s="175"/>
      <c r="F174" s="176"/>
    </row>
    <row r="175" spans="1:6" ht="23.25">
      <c r="A175" s="171"/>
      <c r="B175" s="172"/>
      <c r="C175" s="175"/>
      <c r="D175" s="175"/>
      <c r="E175" s="175"/>
      <c r="F175" s="175"/>
    </row>
    <row r="176" spans="1:6" ht="23.25">
      <c r="A176" s="177"/>
      <c r="B176" s="178"/>
      <c r="C176" s="176"/>
      <c r="D176" s="176"/>
      <c r="E176" s="176"/>
      <c r="F176" s="176"/>
    </row>
    <row r="210" spans="1:6" ht="33" customHeight="1">
      <c r="A210" s="266" t="s">
        <v>33</v>
      </c>
      <c r="B210" s="266"/>
      <c r="C210" s="266"/>
      <c r="D210" s="266"/>
      <c r="E210" s="266"/>
      <c r="F210" s="266"/>
    </row>
    <row r="211" spans="1:6" ht="23.25">
      <c r="A211" s="267" t="s">
        <v>251</v>
      </c>
      <c r="B211" s="267"/>
      <c r="C211" s="267"/>
      <c r="D211" s="267"/>
      <c r="E211" s="267"/>
      <c r="F211" s="267"/>
    </row>
    <row r="212" spans="1:6" ht="23.25">
      <c r="A212" s="118" t="s">
        <v>0</v>
      </c>
      <c r="B212" s="118" t="s">
        <v>1</v>
      </c>
      <c r="C212" s="119" t="s">
        <v>26</v>
      </c>
      <c r="D212" s="119" t="s">
        <v>27</v>
      </c>
      <c r="E212" s="119" t="s">
        <v>28</v>
      </c>
      <c r="F212" s="120" t="s">
        <v>5</v>
      </c>
    </row>
    <row r="213" spans="1:12" ht="23.25">
      <c r="A213" s="121"/>
      <c r="B213" s="121"/>
      <c r="C213" s="122"/>
      <c r="D213" s="122"/>
      <c r="E213" s="122"/>
      <c r="F213" s="123" t="s">
        <v>8</v>
      </c>
      <c r="K213" s="33" t="s">
        <v>39</v>
      </c>
      <c r="L213" s="33" t="s">
        <v>72</v>
      </c>
    </row>
    <row r="214" spans="1:6" ht="23.25">
      <c r="A214" s="124"/>
      <c r="B214" s="124" t="s">
        <v>9</v>
      </c>
      <c r="C214" s="125"/>
      <c r="D214" s="125"/>
      <c r="E214" s="125"/>
      <c r="F214" s="125"/>
    </row>
    <row r="215" spans="1:13" ht="23.25">
      <c r="A215" s="126">
        <v>1</v>
      </c>
      <c r="B215" s="179" t="s">
        <v>170</v>
      </c>
      <c r="C215" s="127"/>
      <c r="D215" s="127"/>
      <c r="E215" s="127"/>
      <c r="F215" s="128">
        <f>SUM(C215:E215)</f>
        <v>0</v>
      </c>
      <c r="H215" s="117">
        <f>M110</f>
        <v>46000</v>
      </c>
      <c r="I215" s="129">
        <f>F215</f>
        <v>0</v>
      </c>
      <c r="J215" s="129">
        <f>H215-I215</f>
        <v>46000</v>
      </c>
      <c r="L215" s="33">
        <v>3000</v>
      </c>
      <c r="M215" s="129">
        <f>J215+K215-L215</f>
        <v>43000</v>
      </c>
    </row>
    <row r="216" spans="1:13" ht="23.25">
      <c r="A216" s="126">
        <v>2</v>
      </c>
      <c r="B216" s="180" t="s">
        <v>171</v>
      </c>
      <c r="C216" s="131">
        <v>23500</v>
      </c>
      <c r="D216" s="131">
        <v>23500</v>
      </c>
      <c r="E216" s="131">
        <v>23500</v>
      </c>
      <c r="F216" s="128">
        <f>SUM(C216:E216)</f>
        <v>70500</v>
      </c>
      <c r="H216" s="117">
        <f aca="true" t="shared" si="13" ref="H216:H274">M111</f>
        <v>160800</v>
      </c>
      <c r="I216" s="129">
        <f>F216</f>
        <v>70500</v>
      </c>
      <c r="J216" s="129">
        <f>H216-I216</f>
        <v>90300</v>
      </c>
      <c r="M216" s="129">
        <f aca="true" t="shared" si="14" ref="M216:M274">J216+K216-L216</f>
        <v>90300</v>
      </c>
    </row>
    <row r="217" spans="1:13" ht="23.25">
      <c r="A217" s="126">
        <v>3</v>
      </c>
      <c r="B217" s="181" t="s">
        <v>172</v>
      </c>
      <c r="C217" s="131"/>
      <c r="D217" s="131">
        <v>42000</v>
      </c>
      <c r="E217" s="131"/>
      <c r="F217" s="128">
        <f>SUM(C217:E217)</f>
        <v>42000</v>
      </c>
      <c r="H217" s="117">
        <f t="shared" si="13"/>
        <v>76000</v>
      </c>
      <c r="I217" s="129">
        <f>F217</f>
        <v>42000</v>
      </c>
      <c r="J217" s="129">
        <f>H217-I217</f>
        <v>34000</v>
      </c>
      <c r="M217" s="129">
        <f t="shared" si="14"/>
        <v>34000</v>
      </c>
    </row>
    <row r="218" spans="1:13" ht="23.25">
      <c r="A218" s="126">
        <v>4</v>
      </c>
      <c r="B218" s="181" t="s">
        <v>34</v>
      </c>
      <c r="C218" s="131"/>
      <c r="D218" s="131">
        <v>3000</v>
      </c>
      <c r="E218" s="131"/>
      <c r="F218" s="128">
        <f>SUM(C218:E218)</f>
        <v>3000</v>
      </c>
      <c r="H218" s="117">
        <f t="shared" si="13"/>
        <v>6000</v>
      </c>
      <c r="I218" s="129">
        <f>F218</f>
        <v>3000</v>
      </c>
      <c r="J218" s="129">
        <f>H218-I218</f>
        <v>3000</v>
      </c>
      <c r="M218" s="129">
        <f t="shared" si="14"/>
        <v>3000</v>
      </c>
    </row>
    <row r="219" spans="1:13" ht="23.25">
      <c r="A219" s="126"/>
      <c r="B219" s="125"/>
      <c r="C219" s="131"/>
      <c r="D219" s="131"/>
      <c r="E219" s="131"/>
      <c r="F219" s="128"/>
      <c r="H219" s="117">
        <f t="shared" si="13"/>
        <v>0</v>
      </c>
      <c r="I219" s="129">
        <f>F219</f>
        <v>0</v>
      </c>
      <c r="J219" s="129">
        <f>H219-I219</f>
        <v>0</v>
      </c>
      <c r="M219" s="129">
        <f t="shared" si="14"/>
        <v>0</v>
      </c>
    </row>
    <row r="220" spans="1:13" ht="24" thickBot="1">
      <c r="A220" s="132"/>
      <c r="B220" s="133"/>
      <c r="C220" s="134"/>
      <c r="D220" s="134"/>
      <c r="E220" s="134"/>
      <c r="F220" s="135"/>
      <c r="H220" s="117">
        <f t="shared" si="13"/>
        <v>0</v>
      </c>
      <c r="M220" s="129">
        <f t="shared" si="14"/>
        <v>0</v>
      </c>
    </row>
    <row r="221" spans="1:13" ht="24.75" thickBot="1" thickTop="1">
      <c r="A221" s="136"/>
      <c r="B221" s="137" t="s">
        <v>5</v>
      </c>
      <c r="C221" s="138">
        <f>SUM(C215:C220)</f>
        <v>23500</v>
      </c>
      <c r="D221" s="138">
        <f>SUM(D215:D220)</f>
        <v>68500</v>
      </c>
      <c r="E221" s="138">
        <f>SUM(E215:E220)</f>
        <v>23500</v>
      </c>
      <c r="F221" s="138">
        <f>SUM(F215:F220)</f>
        <v>115500</v>
      </c>
      <c r="H221" s="117">
        <f t="shared" si="13"/>
        <v>0</v>
      </c>
      <c r="M221" s="129">
        <f t="shared" si="14"/>
        <v>0</v>
      </c>
    </row>
    <row r="222" spans="1:13" ht="24" thickTop="1">
      <c r="A222" s="122"/>
      <c r="B222" s="139" t="s">
        <v>10</v>
      </c>
      <c r="C222" s="140"/>
      <c r="D222" s="140"/>
      <c r="E222" s="140"/>
      <c r="F222" s="140"/>
      <c r="H222" s="117">
        <f t="shared" si="13"/>
        <v>0</v>
      </c>
      <c r="M222" s="129">
        <f t="shared" si="14"/>
        <v>0</v>
      </c>
    </row>
    <row r="223" spans="1:13" ht="23.25">
      <c r="A223" s="126">
        <v>1</v>
      </c>
      <c r="B223" s="157" t="s">
        <v>173</v>
      </c>
      <c r="C223" s="141">
        <v>10000</v>
      </c>
      <c r="D223" s="127">
        <v>10000</v>
      </c>
      <c r="E223" s="127">
        <v>10000</v>
      </c>
      <c r="F223" s="128">
        <f>SUM(C223:E223)</f>
        <v>30000</v>
      </c>
      <c r="H223" s="117">
        <f t="shared" si="13"/>
        <v>60000</v>
      </c>
      <c r="I223" s="129">
        <f aca="true" t="shared" si="15" ref="I223:I242">F223</f>
        <v>30000</v>
      </c>
      <c r="J223" s="129">
        <f aca="true" t="shared" si="16" ref="J223:J242">H223-I223</f>
        <v>30000</v>
      </c>
      <c r="M223" s="129">
        <f t="shared" si="14"/>
        <v>30000</v>
      </c>
    </row>
    <row r="224" spans="1:13" ht="23.25">
      <c r="A224" s="126">
        <v>2</v>
      </c>
      <c r="B224" s="157" t="s">
        <v>174</v>
      </c>
      <c r="C224" s="141">
        <v>30000</v>
      </c>
      <c r="D224" s="127">
        <v>30000</v>
      </c>
      <c r="E224" s="127">
        <v>30000</v>
      </c>
      <c r="F224" s="128">
        <f aca="true" t="shared" si="17" ref="F224:F239">SUM(C224:E224)</f>
        <v>90000</v>
      </c>
      <c r="H224" s="117">
        <f t="shared" si="13"/>
        <v>166000</v>
      </c>
      <c r="I224" s="129">
        <f t="shared" si="15"/>
        <v>90000</v>
      </c>
      <c r="J224" s="129">
        <f t="shared" si="16"/>
        <v>76000</v>
      </c>
      <c r="M224" s="129">
        <f t="shared" si="14"/>
        <v>76000</v>
      </c>
    </row>
    <row r="225" spans="1:13" ht="23.25">
      <c r="A225" s="126">
        <v>3</v>
      </c>
      <c r="B225" s="157" t="s">
        <v>76</v>
      </c>
      <c r="C225" s="142">
        <v>80000</v>
      </c>
      <c r="D225" s="127"/>
      <c r="E225" s="127">
        <v>8000</v>
      </c>
      <c r="F225" s="128">
        <f t="shared" si="17"/>
        <v>88000</v>
      </c>
      <c r="H225" s="117">
        <f t="shared" si="13"/>
        <v>108000</v>
      </c>
      <c r="I225" s="129">
        <f t="shared" si="15"/>
        <v>88000</v>
      </c>
      <c r="J225" s="129">
        <f t="shared" si="16"/>
        <v>20000</v>
      </c>
      <c r="M225" s="129">
        <f t="shared" si="14"/>
        <v>20000</v>
      </c>
    </row>
    <row r="226" spans="1:13" ht="23.25">
      <c r="A226" s="126">
        <v>4</v>
      </c>
      <c r="B226" s="157" t="s">
        <v>175</v>
      </c>
      <c r="C226" s="142"/>
      <c r="D226" s="127">
        <v>5000</v>
      </c>
      <c r="E226" s="127"/>
      <c r="F226" s="128">
        <f t="shared" si="17"/>
        <v>5000</v>
      </c>
      <c r="H226" s="117">
        <f t="shared" si="13"/>
        <v>10000</v>
      </c>
      <c r="I226" s="129">
        <f t="shared" si="15"/>
        <v>5000</v>
      </c>
      <c r="J226" s="129">
        <f t="shared" si="16"/>
        <v>5000</v>
      </c>
      <c r="M226" s="129">
        <f t="shared" si="14"/>
        <v>5000</v>
      </c>
    </row>
    <row r="227" spans="1:13" ht="23.25">
      <c r="A227" s="126">
        <v>5</v>
      </c>
      <c r="B227" s="157" t="s">
        <v>77</v>
      </c>
      <c r="C227" s="142">
        <v>40000</v>
      </c>
      <c r="D227" s="127">
        <v>40000</v>
      </c>
      <c r="E227" s="127">
        <v>40000</v>
      </c>
      <c r="F227" s="128">
        <f t="shared" si="17"/>
        <v>120000</v>
      </c>
      <c r="H227" s="117">
        <f t="shared" si="13"/>
        <v>220000</v>
      </c>
      <c r="I227" s="129">
        <f t="shared" si="15"/>
        <v>120000</v>
      </c>
      <c r="J227" s="129">
        <f t="shared" si="16"/>
        <v>100000</v>
      </c>
      <c r="M227" s="129">
        <f t="shared" si="14"/>
        <v>100000</v>
      </c>
    </row>
    <row r="228" spans="1:13" ht="23.25">
      <c r="A228" s="126">
        <v>6</v>
      </c>
      <c r="B228" s="182" t="s">
        <v>176</v>
      </c>
      <c r="C228" s="142"/>
      <c r="D228" s="127"/>
      <c r="E228" s="127"/>
      <c r="F228" s="128">
        <f t="shared" si="17"/>
        <v>0</v>
      </c>
      <c r="H228" s="117">
        <f t="shared" si="13"/>
        <v>37000</v>
      </c>
      <c r="I228" s="129">
        <f t="shared" si="15"/>
        <v>0</v>
      </c>
      <c r="J228" s="129">
        <f t="shared" si="16"/>
        <v>37000</v>
      </c>
      <c r="M228" s="129">
        <f t="shared" si="14"/>
        <v>37000</v>
      </c>
    </row>
    <row r="229" spans="1:13" ht="23.25">
      <c r="A229" s="126">
        <v>7</v>
      </c>
      <c r="B229" s="157" t="s">
        <v>67</v>
      </c>
      <c r="C229" s="142"/>
      <c r="D229" s="127"/>
      <c r="E229" s="127"/>
      <c r="F229" s="128">
        <f t="shared" si="17"/>
        <v>0</v>
      </c>
      <c r="H229" s="117">
        <f t="shared" si="13"/>
        <v>20000</v>
      </c>
      <c r="I229" s="129">
        <f t="shared" si="15"/>
        <v>0</v>
      </c>
      <c r="J229" s="129">
        <f t="shared" si="16"/>
        <v>20000</v>
      </c>
      <c r="M229" s="129">
        <f t="shared" si="14"/>
        <v>20000</v>
      </c>
    </row>
    <row r="230" spans="1:13" ht="23.25">
      <c r="A230" s="126">
        <v>8</v>
      </c>
      <c r="B230" s="157" t="s">
        <v>177</v>
      </c>
      <c r="C230" s="142">
        <v>2000</v>
      </c>
      <c r="D230" s="127">
        <v>2000</v>
      </c>
      <c r="E230" s="127">
        <v>2000</v>
      </c>
      <c r="F230" s="128">
        <f t="shared" si="17"/>
        <v>6000</v>
      </c>
      <c r="H230" s="117">
        <f t="shared" si="13"/>
        <v>55650</v>
      </c>
      <c r="I230" s="129">
        <f t="shared" si="15"/>
        <v>6000</v>
      </c>
      <c r="J230" s="129">
        <f t="shared" si="16"/>
        <v>49650</v>
      </c>
      <c r="M230" s="129">
        <f t="shared" si="14"/>
        <v>49650</v>
      </c>
    </row>
    <row r="231" spans="1:13" ht="23.25">
      <c r="A231" s="126">
        <v>9</v>
      </c>
      <c r="B231" s="157" t="s">
        <v>178</v>
      </c>
      <c r="C231" s="142"/>
      <c r="D231" s="127"/>
      <c r="E231" s="127">
        <v>10000</v>
      </c>
      <c r="F231" s="128">
        <f t="shared" si="17"/>
        <v>10000</v>
      </c>
      <c r="H231" s="117">
        <f t="shared" si="13"/>
        <v>10000</v>
      </c>
      <c r="I231" s="129">
        <f t="shared" si="15"/>
        <v>10000</v>
      </c>
      <c r="J231" s="129">
        <f t="shared" si="16"/>
        <v>0</v>
      </c>
      <c r="M231" s="129">
        <f t="shared" si="14"/>
        <v>0</v>
      </c>
    </row>
    <row r="232" spans="1:13" ht="23.25">
      <c r="A232" s="126">
        <v>10</v>
      </c>
      <c r="B232" s="183" t="s">
        <v>179</v>
      </c>
      <c r="C232" s="142"/>
      <c r="D232" s="127"/>
      <c r="E232" s="127"/>
      <c r="F232" s="128">
        <f t="shared" si="17"/>
        <v>0</v>
      </c>
      <c r="H232" s="117">
        <f t="shared" si="13"/>
        <v>30000</v>
      </c>
      <c r="I232" s="129">
        <f t="shared" si="15"/>
        <v>0</v>
      </c>
      <c r="J232" s="129">
        <f t="shared" si="16"/>
        <v>30000</v>
      </c>
      <c r="M232" s="129">
        <f t="shared" si="14"/>
        <v>30000</v>
      </c>
    </row>
    <row r="233" spans="1:13" ht="23.25">
      <c r="A233" s="126">
        <v>11</v>
      </c>
      <c r="B233" s="183" t="s">
        <v>78</v>
      </c>
      <c r="C233" s="142"/>
      <c r="D233" s="127"/>
      <c r="E233" s="127"/>
      <c r="F233" s="128">
        <f t="shared" si="17"/>
        <v>0</v>
      </c>
      <c r="H233" s="117">
        <f t="shared" si="13"/>
        <v>300000</v>
      </c>
      <c r="I233" s="129">
        <f t="shared" si="15"/>
        <v>0</v>
      </c>
      <c r="J233" s="129">
        <f t="shared" si="16"/>
        <v>300000</v>
      </c>
      <c r="M233" s="129">
        <f t="shared" si="14"/>
        <v>300000</v>
      </c>
    </row>
    <row r="234" spans="1:13" ht="23.25">
      <c r="A234" s="126">
        <v>12</v>
      </c>
      <c r="B234" s="183" t="s">
        <v>180</v>
      </c>
      <c r="C234" s="142"/>
      <c r="D234" s="127"/>
      <c r="E234" s="127"/>
      <c r="F234" s="128">
        <f t="shared" si="17"/>
        <v>0</v>
      </c>
      <c r="H234" s="117">
        <f t="shared" si="13"/>
        <v>20000</v>
      </c>
      <c r="I234" s="129">
        <f t="shared" si="15"/>
        <v>0</v>
      </c>
      <c r="J234" s="129">
        <f t="shared" si="16"/>
        <v>20000</v>
      </c>
      <c r="M234" s="129">
        <f t="shared" si="14"/>
        <v>20000</v>
      </c>
    </row>
    <row r="235" spans="1:13" ht="23.25">
      <c r="A235" s="126">
        <v>13</v>
      </c>
      <c r="B235" s="183" t="s">
        <v>181</v>
      </c>
      <c r="C235" s="142"/>
      <c r="D235" s="127"/>
      <c r="E235" s="127"/>
      <c r="F235" s="128">
        <f t="shared" si="17"/>
        <v>0</v>
      </c>
      <c r="H235" s="117">
        <f t="shared" si="13"/>
        <v>30000</v>
      </c>
      <c r="I235" s="129">
        <f t="shared" si="15"/>
        <v>0</v>
      </c>
      <c r="J235" s="129">
        <f t="shared" si="16"/>
        <v>30000</v>
      </c>
      <c r="M235" s="129">
        <f t="shared" si="14"/>
        <v>30000</v>
      </c>
    </row>
    <row r="236" spans="1:13" ht="23.25">
      <c r="A236" s="126">
        <v>14</v>
      </c>
      <c r="B236" s="183" t="s">
        <v>182</v>
      </c>
      <c r="C236" s="142"/>
      <c r="D236" s="127"/>
      <c r="E236" s="127"/>
      <c r="F236" s="128">
        <f t="shared" si="17"/>
        <v>0</v>
      </c>
      <c r="H236" s="117">
        <f t="shared" si="13"/>
        <v>20000</v>
      </c>
      <c r="I236" s="129">
        <f t="shared" si="15"/>
        <v>0</v>
      </c>
      <c r="J236" s="129">
        <f t="shared" si="16"/>
        <v>20000</v>
      </c>
      <c r="M236" s="129">
        <f t="shared" si="14"/>
        <v>20000</v>
      </c>
    </row>
    <row r="237" spans="1:13" ht="23.25">
      <c r="A237" s="126">
        <v>15</v>
      </c>
      <c r="B237" s="183" t="s">
        <v>183</v>
      </c>
      <c r="C237" s="142"/>
      <c r="D237" s="127"/>
      <c r="E237" s="127"/>
      <c r="F237" s="128">
        <f t="shared" si="17"/>
        <v>0</v>
      </c>
      <c r="H237" s="117">
        <f t="shared" si="13"/>
        <v>0</v>
      </c>
      <c r="I237" s="129">
        <f t="shared" si="15"/>
        <v>0</v>
      </c>
      <c r="J237" s="129">
        <f t="shared" si="16"/>
        <v>0</v>
      </c>
      <c r="M237" s="129">
        <f t="shared" si="14"/>
        <v>0</v>
      </c>
    </row>
    <row r="238" spans="1:13" ht="23.25">
      <c r="A238" s="126">
        <v>16</v>
      </c>
      <c r="B238" s="183" t="s">
        <v>184</v>
      </c>
      <c r="C238" s="142"/>
      <c r="D238" s="127"/>
      <c r="E238" s="127"/>
      <c r="F238" s="128">
        <f t="shared" si="17"/>
        <v>0</v>
      </c>
      <c r="H238" s="117">
        <f t="shared" si="13"/>
        <v>20000</v>
      </c>
      <c r="I238" s="129">
        <f t="shared" si="15"/>
        <v>0</v>
      </c>
      <c r="J238" s="129">
        <f t="shared" si="16"/>
        <v>20000</v>
      </c>
      <c r="M238" s="129">
        <f t="shared" si="14"/>
        <v>20000</v>
      </c>
    </row>
    <row r="239" spans="1:13" ht="23.25">
      <c r="A239" s="126">
        <v>17</v>
      </c>
      <c r="B239" s="125" t="s">
        <v>185</v>
      </c>
      <c r="C239" s="142">
        <v>5000</v>
      </c>
      <c r="D239" s="127">
        <v>5000</v>
      </c>
      <c r="E239" s="127">
        <v>5000</v>
      </c>
      <c r="F239" s="128">
        <f t="shared" si="17"/>
        <v>15000</v>
      </c>
      <c r="H239" s="117">
        <f t="shared" si="13"/>
        <v>40000</v>
      </c>
      <c r="I239" s="129">
        <f t="shared" si="15"/>
        <v>15000</v>
      </c>
      <c r="J239" s="129">
        <f t="shared" si="16"/>
        <v>25000</v>
      </c>
      <c r="M239" s="129">
        <f t="shared" si="14"/>
        <v>25000</v>
      </c>
    </row>
    <row r="240" spans="1:13" ht="23.25">
      <c r="A240" s="126"/>
      <c r="B240" s="125"/>
      <c r="C240" s="142"/>
      <c r="D240" s="127"/>
      <c r="E240" s="127"/>
      <c r="F240" s="128">
        <f>SUM(C240:E240)</f>
        <v>0</v>
      </c>
      <c r="H240" s="117">
        <f t="shared" si="13"/>
        <v>0</v>
      </c>
      <c r="I240" s="129">
        <f t="shared" si="15"/>
        <v>0</v>
      </c>
      <c r="J240" s="129">
        <f t="shared" si="16"/>
        <v>0</v>
      </c>
      <c r="M240" s="129">
        <f t="shared" si="14"/>
        <v>0</v>
      </c>
    </row>
    <row r="241" spans="1:13" ht="23.25">
      <c r="A241" s="126"/>
      <c r="B241" s="125"/>
      <c r="C241" s="142"/>
      <c r="D241" s="127"/>
      <c r="E241" s="127"/>
      <c r="F241" s="128">
        <f>SUM(C241:E241)</f>
        <v>0</v>
      </c>
      <c r="H241" s="117">
        <f t="shared" si="13"/>
        <v>0</v>
      </c>
      <c r="I241" s="129">
        <f t="shared" si="15"/>
        <v>0</v>
      </c>
      <c r="J241" s="129">
        <f t="shared" si="16"/>
        <v>0</v>
      </c>
      <c r="M241" s="129">
        <f t="shared" si="14"/>
        <v>0</v>
      </c>
    </row>
    <row r="242" spans="1:13" ht="24" thickBot="1">
      <c r="A242" s="132"/>
      <c r="B242" s="125"/>
      <c r="C242" s="142"/>
      <c r="D242" s="127"/>
      <c r="E242" s="127"/>
      <c r="F242" s="128">
        <f>SUM(C242:E242)</f>
        <v>0</v>
      </c>
      <c r="H242" s="117">
        <f t="shared" si="13"/>
        <v>0</v>
      </c>
      <c r="I242" s="129">
        <f t="shared" si="15"/>
        <v>0</v>
      </c>
      <c r="J242" s="129">
        <f t="shared" si="16"/>
        <v>0</v>
      </c>
      <c r="M242" s="129">
        <f t="shared" si="14"/>
        <v>0</v>
      </c>
    </row>
    <row r="243" spans="1:13" ht="24.75" thickBot="1" thickTop="1">
      <c r="A243" s="136"/>
      <c r="B243" s="137" t="s">
        <v>5</v>
      </c>
      <c r="C243" s="143">
        <f>SUM(C223:C242)</f>
        <v>167000</v>
      </c>
      <c r="D243" s="143">
        <f>SUM(D223:D242)</f>
        <v>92000</v>
      </c>
      <c r="E243" s="143">
        <f>SUM(E223:E242)</f>
        <v>105000</v>
      </c>
      <c r="F243" s="143">
        <f>SUM(F223:F242)</f>
        <v>364000</v>
      </c>
      <c r="H243" s="117">
        <f t="shared" si="13"/>
        <v>0</v>
      </c>
      <c r="M243" s="129">
        <f t="shared" si="14"/>
        <v>0</v>
      </c>
    </row>
    <row r="244" spans="1:13" ht="24" thickTop="1">
      <c r="A244" s="118" t="s">
        <v>0</v>
      </c>
      <c r="B244" s="118" t="s">
        <v>1</v>
      </c>
      <c r="C244" s="119" t="s">
        <v>26</v>
      </c>
      <c r="D244" s="119" t="s">
        <v>27</v>
      </c>
      <c r="E244" s="119" t="s">
        <v>28</v>
      </c>
      <c r="F244" s="120" t="s">
        <v>5</v>
      </c>
      <c r="H244" s="117">
        <f t="shared" si="13"/>
        <v>0</v>
      </c>
      <c r="M244" s="129">
        <f t="shared" si="14"/>
        <v>0</v>
      </c>
    </row>
    <row r="245" spans="1:13" ht="23.25">
      <c r="A245" s="121"/>
      <c r="B245" s="121"/>
      <c r="C245" s="122"/>
      <c r="D245" s="122"/>
      <c r="E245" s="122"/>
      <c r="F245" s="123" t="s">
        <v>8</v>
      </c>
      <c r="H245" s="117">
        <f t="shared" si="13"/>
        <v>0</v>
      </c>
      <c r="M245" s="129">
        <f t="shared" si="14"/>
        <v>0</v>
      </c>
    </row>
    <row r="246" spans="1:13" ht="23.25">
      <c r="A246" s="125"/>
      <c r="B246" s="147" t="s">
        <v>11</v>
      </c>
      <c r="C246" s="125"/>
      <c r="D246" s="125"/>
      <c r="E246" s="125"/>
      <c r="F246" s="125"/>
      <c r="H246" s="117">
        <f t="shared" si="13"/>
        <v>0</v>
      </c>
      <c r="M246" s="129">
        <f t="shared" si="14"/>
        <v>0</v>
      </c>
    </row>
    <row r="247" spans="1:13" ht="23.25">
      <c r="A247" s="126">
        <v>1</v>
      </c>
      <c r="B247" s="183" t="s">
        <v>186</v>
      </c>
      <c r="C247" s="148">
        <v>15000</v>
      </c>
      <c r="D247" s="148">
        <v>15000</v>
      </c>
      <c r="E247" s="148">
        <v>15000</v>
      </c>
      <c r="F247" s="146">
        <f>SUM(C247:E247)</f>
        <v>45000</v>
      </c>
      <c r="G247" s="149"/>
      <c r="H247" s="117">
        <f t="shared" si="13"/>
        <v>100000</v>
      </c>
      <c r="I247" s="129">
        <f>F247</f>
        <v>45000</v>
      </c>
      <c r="J247" s="129">
        <f>H247-I247</f>
        <v>55000</v>
      </c>
      <c r="M247" s="129">
        <f t="shared" si="14"/>
        <v>55000</v>
      </c>
    </row>
    <row r="248" spans="1:13" ht="23.25">
      <c r="A248" s="126">
        <v>2</v>
      </c>
      <c r="B248" s="183" t="s">
        <v>187</v>
      </c>
      <c r="C248" s="148">
        <v>1000</v>
      </c>
      <c r="D248" s="148">
        <v>1000</v>
      </c>
      <c r="E248" s="148">
        <v>1000</v>
      </c>
      <c r="F248" s="128">
        <f>SUM(C248:E248)</f>
        <v>3000</v>
      </c>
      <c r="G248" s="149"/>
      <c r="H248" s="117">
        <f t="shared" si="13"/>
        <v>15500</v>
      </c>
      <c r="I248" s="129">
        <f>F248</f>
        <v>3000</v>
      </c>
      <c r="J248" s="129">
        <f>H248-I248</f>
        <v>12500</v>
      </c>
      <c r="M248" s="129">
        <f t="shared" si="14"/>
        <v>12500</v>
      </c>
    </row>
    <row r="249" spans="1:13" ht="23.25">
      <c r="A249" s="126">
        <v>3</v>
      </c>
      <c r="B249" s="182" t="s">
        <v>188</v>
      </c>
      <c r="C249" s="148">
        <v>10000</v>
      </c>
      <c r="D249" s="148">
        <v>10000</v>
      </c>
      <c r="E249" s="148">
        <v>10000</v>
      </c>
      <c r="F249" s="128">
        <f>SUM(C249:E249)</f>
        <v>30000</v>
      </c>
      <c r="G249" s="149"/>
      <c r="H249" s="117">
        <f t="shared" si="13"/>
        <v>102000</v>
      </c>
      <c r="I249" s="129">
        <f>F249</f>
        <v>30000</v>
      </c>
      <c r="J249" s="129">
        <f>H249-I249</f>
        <v>72000</v>
      </c>
      <c r="M249" s="129">
        <f t="shared" si="14"/>
        <v>72000</v>
      </c>
    </row>
    <row r="250" spans="1:13" ht="23.25">
      <c r="A250" s="126">
        <v>4</v>
      </c>
      <c r="B250" s="182" t="s">
        <v>189</v>
      </c>
      <c r="C250" s="148"/>
      <c r="D250" s="148"/>
      <c r="E250" s="148"/>
      <c r="F250" s="128">
        <f>SUM(C250:E250)</f>
        <v>0</v>
      </c>
      <c r="G250" s="149"/>
      <c r="H250" s="117">
        <f t="shared" si="13"/>
        <v>5000</v>
      </c>
      <c r="I250" s="129">
        <f>F250</f>
        <v>0</v>
      </c>
      <c r="J250" s="129">
        <f>H250-I250</f>
        <v>5000</v>
      </c>
      <c r="M250" s="129">
        <f t="shared" si="14"/>
        <v>5000</v>
      </c>
    </row>
    <row r="251" spans="1:13" ht="23.25">
      <c r="A251" s="126">
        <v>5</v>
      </c>
      <c r="B251" s="183" t="s">
        <v>46</v>
      </c>
      <c r="C251" s="148"/>
      <c r="D251" s="148"/>
      <c r="E251" s="148">
        <v>10000</v>
      </c>
      <c r="F251" s="128">
        <f>SUM(C251:E251)</f>
        <v>10000</v>
      </c>
      <c r="G251" s="149"/>
      <c r="H251" s="117">
        <f t="shared" si="13"/>
        <v>20000</v>
      </c>
      <c r="I251" s="129">
        <f>F251</f>
        <v>10000</v>
      </c>
      <c r="J251" s="129">
        <f>H251-I251</f>
        <v>10000</v>
      </c>
      <c r="M251" s="129">
        <f t="shared" si="14"/>
        <v>10000</v>
      </c>
    </row>
    <row r="252" spans="1:13" ht="23.25">
      <c r="A252" s="126"/>
      <c r="B252" s="125"/>
      <c r="C252" s="151"/>
      <c r="D252" s="151"/>
      <c r="E252" s="151"/>
      <c r="F252" s="128"/>
      <c r="G252" s="152"/>
      <c r="H252" s="117">
        <f t="shared" si="13"/>
        <v>0</v>
      </c>
      <c r="I252" s="152"/>
      <c r="J252" s="152"/>
      <c r="M252" s="129">
        <f t="shared" si="14"/>
        <v>0</v>
      </c>
    </row>
    <row r="253" spans="1:13" ht="24" thickBot="1">
      <c r="A253" s="126"/>
      <c r="B253" s="125"/>
      <c r="C253" s="151"/>
      <c r="D253" s="151"/>
      <c r="E253" s="151"/>
      <c r="F253" s="128"/>
      <c r="G253" s="152"/>
      <c r="H253" s="117">
        <f t="shared" si="13"/>
        <v>0</v>
      </c>
      <c r="I253" s="152"/>
      <c r="J253" s="152"/>
      <c r="M253" s="129">
        <f t="shared" si="14"/>
        <v>0</v>
      </c>
    </row>
    <row r="254" spans="1:13" ht="24.75" thickBot="1" thickTop="1">
      <c r="A254" s="136"/>
      <c r="B254" s="137" t="s">
        <v>5</v>
      </c>
      <c r="C254" s="138">
        <f>SUM(C247:C253)</f>
        <v>26000</v>
      </c>
      <c r="D254" s="138">
        <f>SUM(D247:D253)</f>
        <v>26000</v>
      </c>
      <c r="E254" s="138">
        <f>SUM(E247:E253)</f>
        <v>36000</v>
      </c>
      <c r="F254" s="138">
        <f>SUM(F247:F253)</f>
        <v>88000</v>
      </c>
      <c r="G254" s="152"/>
      <c r="H254" s="117">
        <f t="shared" si="13"/>
        <v>0</v>
      </c>
      <c r="I254" s="152"/>
      <c r="J254" s="152"/>
      <c r="M254" s="129">
        <f t="shared" si="14"/>
        <v>0</v>
      </c>
    </row>
    <row r="255" spans="1:13" ht="24.75" customHeight="1" thickTop="1">
      <c r="A255" s="153"/>
      <c r="B255" s="154" t="s">
        <v>13</v>
      </c>
      <c r="C255" s="155"/>
      <c r="D255" s="155"/>
      <c r="E255" s="155"/>
      <c r="F255" s="156"/>
      <c r="H255" s="117">
        <f t="shared" si="13"/>
        <v>0</v>
      </c>
      <c r="M255" s="129">
        <f t="shared" si="14"/>
        <v>0</v>
      </c>
    </row>
    <row r="256" spans="1:13" ht="23.25">
      <c r="A256" s="126">
        <v>1</v>
      </c>
      <c r="B256" s="157" t="s">
        <v>68</v>
      </c>
      <c r="C256" s="128">
        <v>20000</v>
      </c>
      <c r="D256" s="128">
        <v>20000</v>
      </c>
      <c r="E256" s="128">
        <v>20000</v>
      </c>
      <c r="F256" s="158">
        <f>SUM(C256:E256)</f>
        <v>60000</v>
      </c>
      <c r="H256" s="117">
        <f t="shared" si="13"/>
        <v>104000</v>
      </c>
      <c r="I256" s="129">
        <f>F256</f>
        <v>60000</v>
      </c>
      <c r="J256" s="129">
        <f>H256-I256</f>
        <v>44000</v>
      </c>
      <c r="M256" s="129">
        <f t="shared" si="14"/>
        <v>44000</v>
      </c>
    </row>
    <row r="257" spans="1:13" ht="23.25">
      <c r="A257" s="126">
        <v>2</v>
      </c>
      <c r="B257" s="157" t="s">
        <v>36</v>
      </c>
      <c r="C257" s="128">
        <v>2000</v>
      </c>
      <c r="D257" s="128">
        <v>2000</v>
      </c>
      <c r="E257" s="128">
        <v>2000</v>
      </c>
      <c r="F257" s="158">
        <f>SUM(C257:E257)</f>
        <v>6000</v>
      </c>
      <c r="H257" s="117">
        <f t="shared" si="13"/>
        <v>21000</v>
      </c>
      <c r="I257" s="129">
        <f>F257</f>
        <v>6000</v>
      </c>
      <c r="J257" s="129">
        <f>H257-I257</f>
        <v>15000</v>
      </c>
      <c r="M257" s="129">
        <f t="shared" si="14"/>
        <v>15000</v>
      </c>
    </row>
    <row r="258" spans="1:13" ht="23.25">
      <c r="A258" s="126">
        <v>3</v>
      </c>
      <c r="B258" s="157" t="s">
        <v>37</v>
      </c>
      <c r="C258" s="128">
        <v>9200</v>
      </c>
      <c r="D258" s="128">
        <v>9200</v>
      </c>
      <c r="E258" s="128">
        <v>9200</v>
      </c>
      <c r="F258" s="158">
        <f>SUM(C258:E258)</f>
        <v>27600</v>
      </c>
      <c r="H258" s="117">
        <f t="shared" si="13"/>
        <v>74800</v>
      </c>
      <c r="I258" s="129">
        <f>F258</f>
        <v>27600</v>
      </c>
      <c r="J258" s="129">
        <f>H258-I258</f>
        <v>47200</v>
      </c>
      <c r="M258" s="129">
        <f t="shared" si="14"/>
        <v>47200</v>
      </c>
    </row>
    <row r="259" spans="1:13" ht="23.25">
      <c r="A259" s="126">
        <v>4</v>
      </c>
      <c r="B259" s="157" t="s">
        <v>35</v>
      </c>
      <c r="C259" s="128">
        <v>2000</v>
      </c>
      <c r="D259" s="128">
        <v>2000</v>
      </c>
      <c r="E259" s="128">
        <v>2000</v>
      </c>
      <c r="F259" s="158">
        <f>SUM(C259:E259)</f>
        <v>6000</v>
      </c>
      <c r="H259" s="117">
        <f t="shared" si="13"/>
        <v>14000</v>
      </c>
      <c r="I259" s="129">
        <f>F259</f>
        <v>6000</v>
      </c>
      <c r="J259" s="129">
        <f>H259-I259</f>
        <v>8000</v>
      </c>
      <c r="M259" s="129">
        <f t="shared" si="14"/>
        <v>8000</v>
      </c>
    </row>
    <row r="260" spans="1:13" ht="24" thickBot="1">
      <c r="A260" s="159"/>
      <c r="B260" s="160"/>
      <c r="C260" s="161"/>
      <c r="D260" s="161"/>
      <c r="E260" s="161"/>
      <c r="F260" s="162"/>
      <c r="H260" s="117">
        <f t="shared" si="13"/>
        <v>0</v>
      </c>
      <c r="M260" s="129">
        <f t="shared" si="14"/>
        <v>0</v>
      </c>
    </row>
    <row r="261" spans="1:13" ht="24.75" thickBot="1" thickTop="1">
      <c r="A261" s="136"/>
      <c r="B261" s="137" t="s">
        <v>5</v>
      </c>
      <c r="C261" s="138">
        <f>SUM(C256:C260)</f>
        <v>33200</v>
      </c>
      <c r="D261" s="138">
        <f>SUM(D256:D260)</f>
        <v>33200</v>
      </c>
      <c r="E261" s="138">
        <f>SUM(E256:E260)</f>
        <v>33200</v>
      </c>
      <c r="F261" s="138">
        <f>SUM(C261:E261)</f>
        <v>99600</v>
      </c>
      <c r="H261" s="117">
        <f t="shared" si="13"/>
        <v>0</v>
      </c>
      <c r="M261" s="129">
        <f t="shared" si="14"/>
        <v>0</v>
      </c>
    </row>
    <row r="262" spans="1:13" ht="24" thickTop="1">
      <c r="A262" s="126"/>
      <c r="B262" s="163" t="s">
        <v>42</v>
      </c>
      <c r="C262" s="128"/>
      <c r="D262" s="128"/>
      <c r="E262" s="128"/>
      <c r="F262" s="158"/>
      <c r="H262" s="117">
        <f t="shared" si="13"/>
        <v>0</v>
      </c>
      <c r="M262" s="129">
        <f t="shared" si="14"/>
        <v>0</v>
      </c>
    </row>
    <row r="263" spans="1:13" ht="23.25">
      <c r="A263" s="126">
        <v>1</v>
      </c>
      <c r="B263" s="157" t="s">
        <v>190</v>
      </c>
      <c r="C263" s="128">
        <v>0</v>
      </c>
      <c r="D263" s="128">
        <v>0</v>
      </c>
      <c r="E263" s="128">
        <v>0</v>
      </c>
      <c r="F263" s="158">
        <f>SUM(C263:E263)</f>
        <v>0</v>
      </c>
      <c r="G263" s="34"/>
      <c r="H263" s="117">
        <f t="shared" si="13"/>
        <v>20000</v>
      </c>
      <c r="I263" s="129">
        <f>F263</f>
        <v>0</v>
      </c>
      <c r="J263" s="129">
        <f>H263-I263</f>
        <v>20000</v>
      </c>
      <c r="M263" s="129">
        <f t="shared" si="14"/>
        <v>20000</v>
      </c>
    </row>
    <row r="264" spans="1:13" ht="23.25">
      <c r="A264" s="126"/>
      <c r="B264" s="164"/>
      <c r="C264" s="128"/>
      <c r="D264" s="128"/>
      <c r="E264" s="128"/>
      <c r="F264" s="128"/>
      <c r="H264" s="117">
        <f t="shared" si="13"/>
        <v>0</v>
      </c>
      <c r="I264" s="129">
        <f>F264</f>
        <v>0</v>
      </c>
      <c r="J264" s="129">
        <f>H264-I264</f>
        <v>0</v>
      </c>
      <c r="M264" s="129">
        <f t="shared" si="14"/>
        <v>0</v>
      </c>
    </row>
    <row r="265" spans="1:13" ht="24" thickBot="1">
      <c r="A265" s="122"/>
      <c r="B265" s="165"/>
      <c r="C265" s="135"/>
      <c r="D265" s="135"/>
      <c r="E265" s="135"/>
      <c r="F265" s="135"/>
      <c r="H265" s="117">
        <f t="shared" si="13"/>
        <v>0</v>
      </c>
      <c r="I265" s="129">
        <f>F265</f>
        <v>0</v>
      </c>
      <c r="J265" s="129">
        <f>H265-I265</f>
        <v>0</v>
      </c>
      <c r="M265" s="129">
        <f t="shared" si="14"/>
        <v>0</v>
      </c>
    </row>
    <row r="266" spans="1:13" ht="24.75" thickBot="1" thickTop="1">
      <c r="A266" s="136"/>
      <c r="B266" s="137" t="s">
        <v>5</v>
      </c>
      <c r="C266" s="138">
        <f>SUM(C263:C265)</f>
        <v>0</v>
      </c>
      <c r="D266" s="138">
        <f>SUM(D263:D265)</f>
        <v>0</v>
      </c>
      <c r="E266" s="138">
        <f>SUM(E263:E265)</f>
        <v>0</v>
      </c>
      <c r="F266" s="138">
        <f>SUM(C266:E266)</f>
        <v>0</v>
      </c>
      <c r="H266" s="117">
        <f t="shared" si="13"/>
        <v>0</v>
      </c>
      <c r="I266" s="129">
        <f>F266</f>
        <v>0</v>
      </c>
      <c r="J266" s="129">
        <f>H266-I266</f>
        <v>0</v>
      </c>
      <c r="M266" s="129">
        <f t="shared" si="14"/>
        <v>0</v>
      </c>
    </row>
    <row r="267" spans="1:13" ht="24" thickTop="1">
      <c r="A267" s="126"/>
      <c r="B267" s="163" t="s">
        <v>47</v>
      </c>
      <c r="C267" s="128"/>
      <c r="D267" s="128"/>
      <c r="E267" s="128"/>
      <c r="F267" s="158"/>
      <c r="H267" s="117">
        <f t="shared" si="13"/>
        <v>0</v>
      </c>
      <c r="M267" s="129">
        <f t="shared" si="14"/>
        <v>0</v>
      </c>
    </row>
    <row r="268" spans="1:13" ht="23.25">
      <c r="A268" s="126">
        <v>1</v>
      </c>
      <c r="B268" s="157" t="s">
        <v>191</v>
      </c>
      <c r="C268" s="146">
        <v>0</v>
      </c>
      <c r="D268" s="146">
        <v>0</v>
      </c>
      <c r="E268" s="230"/>
      <c r="F268" s="184">
        <f aca="true" t="shared" si="18" ref="F268:F273">SUM(C268:E268)</f>
        <v>0</v>
      </c>
      <c r="G268" s="166">
        <v>211</v>
      </c>
      <c r="H268" s="117">
        <f t="shared" si="13"/>
        <v>0</v>
      </c>
      <c r="I268" s="129">
        <f aca="true" t="shared" si="19" ref="I268:I274">F268</f>
        <v>0</v>
      </c>
      <c r="J268" s="129">
        <f aca="true" t="shared" si="20" ref="J268:J274">H268-I268</f>
        <v>0</v>
      </c>
      <c r="M268" s="129">
        <f t="shared" si="14"/>
        <v>0</v>
      </c>
    </row>
    <row r="269" spans="1:13" ht="23.25">
      <c r="A269" s="126">
        <v>2</v>
      </c>
      <c r="B269" s="157" t="s">
        <v>192</v>
      </c>
      <c r="C269" s="128">
        <v>0</v>
      </c>
      <c r="D269" s="128">
        <v>0</v>
      </c>
      <c r="E269" s="230"/>
      <c r="F269" s="158">
        <f t="shared" si="18"/>
        <v>0</v>
      </c>
      <c r="H269" s="117">
        <f t="shared" si="13"/>
        <v>0</v>
      </c>
      <c r="I269" s="129">
        <f t="shared" si="19"/>
        <v>0</v>
      </c>
      <c r="J269" s="129">
        <f t="shared" si="20"/>
        <v>0</v>
      </c>
      <c r="M269" s="129">
        <f t="shared" si="14"/>
        <v>0</v>
      </c>
    </row>
    <row r="270" spans="1:13" ht="23.25">
      <c r="A270" s="126">
        <v>3</v>
      </c>
      <c r="B270" s="157" t="s">
        <v>193</v>
      </c>
      <c r="C270" s="128">
        <v>0</v>
      </c>
      <c r="D270" s="128">
        <v>0</v>
      </c>
      <c r="E270" s="230"/>
      <c r="F270" s="158">
        <f t="shared" si="18"/>
        <v>0</v>
      </c>
      <c r="H270" s="117">
        <f t="shared" si="13"/>
        <v>0</v>
      </c>
      <c r="I270" s="129">
        <f t="shared" si="19"/>
        <v>0</v>
      </c>
      <c r="J270" s="129">
        <f t="shared" si="20"/>
        <v>0</v>
      </c>
      <c r="M270" s="129">
        <f t="shared" si="14"/>
        <v>0</v>
      </c>
    </row>
    <row r="271" spans="1:13" ht="23.25">
      <c r="A271" s="126">
        <v>4</v>
      </c>
      <c r="B271" s="157" t="s">
        <v>194</v>
      </c>
      <c r="C271" s="128">
        <v>0</v>
      </c>
      <c r="D271" s="128">
        <v>0</v>
      </c>
      <c r="E271" s="230"/>
      <c r="F271" s="158">
        <f t="shared" si="18"/>
        <v>0</v>
      </c>
      <c r="H271" s="117">
        <f t="shared" si="13"/>
        <v>0</v>
      </c>
      <c r="I271" s="129">
        <f t="shared" si="19"/>
        <v>0</v>
      </c>
      <c r="J271" s="129">
        <f t="shared" si="20"/>
        <v>0</v>
      </c>
      <c r="M271" s="129">
        <f t="shared" si="14"/>
        <v>0</v>
      </c>
    </row>
    <row r="272" spans="1:13" ht="23.25">
      <c r="A272" s="126">
        <v>5</v>
      </c>
      <c r="B272" s="157" t="s">
        <v>195</v>
      </c>
      <c r="C272" s="128">
        <v>0</v>
      </c>
      <c r="D272" s="128">
        <v>0</v>
      </c>
      <c r="E272" s="230"/>
      <c r="F272" s="158">
        <f t="shared" si="18"/>
        <v>0</v>
      </c>
      <c r="H272" s="117">
        <f t="shared" si="13"/>
        <v>0</v>
      </c>
      <c r="I272" s="129">
        <f t="shared" si="19"/>
        <v>0</v>
      </c>
      <c r="J272" s="129">
        <f t="shared" si="20"/>
        <v>0</v>
      </c>
      <c r="M272" s="129">
        <f t="shared" si="14"/>
        <v>0</v>
      </c>
    </row>
    <row r="273" spans="1:13" ht="23.25">
      <c r="A273" s="126">
        <v>7</v>
      </c>
      <c r="B273" s="157" t="s">
        <v>196</v>
      </c>
      <c r="C273" s="128"/>
      <c r="D273" s="128"/>
      <c r="E273" s="230"/>
      <c r="F273" s="158">
        <f t="shared" si="18"/>
        <v>0</v>
      </c>
      <c r="H273" s="117">
        <f t="shared" si="13"/>
        <v>0</v>
      </c>
      <c r="I273" s="129">
        <f t="shared" si="19"/>
        <v>0</v>
      </c>
      <c r="J273" s="129">
        <f t="shared" si="20"/>
        <v>0</v>
      </c>
      <c r="M273" s="129">
        <f t="shared" si="14"/>
        <v>0</v>
      </c>
    </row>
    <row r="274" spans="1:13" ht="23.25">
      <c r="A274" s="126">
        <v>8</v>
      </c>
      <c r="B274" s="157" t="s">
        <v>79</v>
      </c>
      <c r="C274" s="128"/>
      <c r="D274" s="128"/>
      <c r="E274" s="128"/>
      <c r="F274" s="158"/>
      <c r="H274" s="117">
        <f t="shared" si="13"/>
        <v>20000</v>
      </c>
      <c r="I274" s="129">
        <f t="shared" si="19"/>
        <v>0</v>
      </c>
      <c r="J274" s="129">
        <f t="shared" si="20"/>
        <v>20000</v>
      </c>
      <c r="M274" s="129">
        <f t="shared" si="14"/>
        <v>20000</v>
      </c>
    </row>
    <row r="275" spans="1:6" ht="23.25">
      <c r="A275" s="126"/>
      <c r="B275" s="157"/>
      <c r="C275" s="128"/>
      <c r="D275" s="128"/>
      <c r="E275" s="128"/>
      <c r="F275" s="158"/>
    </row>
    <row r="276" spans="1:6" ht="24" thickBot="1">
      <c r="A276" s="126"/>
      <c r="B276" s="157"/>
      <c r="C276" s="128"/>
      <c r="D276" s="128"/>
      <c r="E276" s="128"/>
      <c r="F276" s="128"/>
    </row>
    <row r="277" spans="1:8" ht="24.75" thickBot="1" thickTop="1">
      <c r="A277" s="136"/>
      <c r="B277" s="137" t="s">
        <v>5</v>
      </c>
      <c r="C277" s="138">
        <f>SUM(C268:C276)</f>
        <v>0</v>
      </c>
      <c r="D277" s="138">
        <f>SUM(D268:D276)</f>
        <v>0</v>
      </c>
      <c r="E277" s="138">
        <f>SUM(E268:E276)</f>
        <v>0</v>
      </c>
      <c r="F277" s="138">
        <f>SUM(F268:F276)</f>
        <v>0</v>
      </c>
      <c r="H277" s="117">
        <f>SUM(H215:H276)</f>
        <v>1931750</v>
      </c>
    </row>
    <row r="278" ht="22.5" thickTop="1"/>
    <row r="315" spans="1:6" ht="33" customHeight="1">
      <c r="A315" s="266" t="s">
        <v>33</v>
      </c>
      <c r="B315" s="266"/>
      <c r="C315" s="266"/>
      <c r="D315" s="266"/>
      <c r="E315" s="266"/>
      <c r="F315" s="266"/>
    </row>
    <row r="316" spans="1:6" ht="23.25">
      <c r="A316" s="267" t="s">
        <v>252</v>
      </c>
      <c r="B316" s="267"/>
      <c r="C316" s="267"/>
      <c r="D316" s="267"/>
      <c r="E316" s="267"/>
      <c r="F316" s="267"/>
    </row>
    <row r="317" spans="1:6" ht="23.25">
      <c r="A317" s="118" t="s">
        <v>0</v>
      </c>
      <c r="B317" s="118" t="s">
        <v>1</v>
      </c>
      <c r="C317" s="119" t="s">
        <v>30</v>
      </c>
      <c r="D317" s="119" t="s">
        <v>31</v>
      </c>
      <c r="E317" s="119" t="s">
        <v>32</v>
      </c>
      <c r="F317" s="120" t="s">
        <v>5</v>
      </c>
    </row>
    <row r="318" spans="1:12" ht="23.25">
      <c r="A318" s="121"/>
      <c r="B318" s="121"/>
      <c r="C318" s="122"/>
      <c r="D318" s="122"/>
      <c r="E318" s="122"/>
      <c r="F318" s="123" t="s">
        <v>8</v>
      </c>
      <c r="K318" s="33" t="s">
        <v>39</v>
      </c>
      <c r="L318" s="33" t="s">
        <v>72</v>
      </c>
    </row>
    <row r="319" spans="1:6" ht="23.25">
      <c r="A319" s="124"/>
      <c r="B319" s="124" t="s">
        <v>9</v>
      </c>
      <c r="C319" s="125"/>
      <c r="D319" s="125"/>
      <c r="E319" s="125"/>
      <c r="F319" s="125"/>
    </row>
    <row r="320" spans="1:13" ht="23.25">
      <c r="A320" s="126">
        <v>1</v>
      </c>
      <c r="B320" s="179" t="s">
        <v>170</v>
      </c>
      <c r="C320" s="127"/>
      <c r="D320" s="127"/>
      <c r="E320" s="127"/>
      <c r="F320" s="128">
        <f>SUM(C320:E320)</f>
        <v>0</v>
      </c>
      <c r="H320" s="117">
        <f>M215</f>
        <v>43000</v>
      </c>
      <c r="I320" s="129">
        <f>F320</f>
        <v>0</v>
      </c>
      <c r="J320" s="129">
        <f>H320-I320</f>
        <v>43000</v>
      </c>
      <c r="M320" s="129">
        <f>J320+K320-L320</f>
        <v>43000</v>
      </c>
    </row>
    <row r="321" spans="1:13" ht="23.25">
      <c r="A321" s="126">
        <v>2</v>
      </c>
      <c r="B321" s="180" t="s">
        <v>171</v>
      </c>
      <c r="C321" s="131">
        <v>23500</v>
      </c>
      <c r="D321" s="131">
        <v>23500</v>
      </c>
      <c r="E321" s="131">
        <v>23500</v>
      </c>
      <c r="F321" s="128">
        <f>SUM(C321:E321)</f>
        <v>70500</v>
      </c>
      <c r="H321" s="117">
        <f aca="true" t="shared" si="21" ref="H321:H379">M216</f>
        <v>90300</v>
      </c>
      <c r="I321" s="129">
        <f>F321</f>
        <v>70500</v>
      </c>
      <c r="J321" s="129">
        <f>H321-I321</f>
        <v>19800</v>
      </c>
      <c r="M321" s="129">
        <f aca="true" t="shared" si="22" ref="M321:M379">J321+K321-L321</f>
        <v>19800</v>
      </c>
    </row>
    <row r="322" spans="1:13" ht="23.25">
      <c r="A322" s="126">
        <v>3</v>
      </c>
      <c r="B322" s="181" t="s">
        <v>172</v>
      </c>
      <c r="C322" s="131"/>
      <c r="D322" s="131"/>
      <c r="E322" s="131"/>
      <c r="F322" s="128">
        <f>SUM(C322:E322)</f>
        <v>0</v>
      </c>
      <c r="H322" s="117">
        <f t="shared" si="21"/>
        <v>34000</v>
      </c>
      <c r="I322" s="129">
        <f>F322</f>
        <v>0</v>
      </c>
      <c r="J322" s="129">
        <f>H322-I322</f>
        <v>34000</v>
      </c>
      <c r="M322" s="129">
        <f t="shared" si="22"/>
        <v>34000</v>
      </c>
    </row>
    <row r="323" spans="1:13" ht="23.25">
      <c r="A323" s="126">
        <v>4</v>
      </c>
      <c r="B323" s="181" t="s">
        <v>34</v>
      </c>
      <c r="C323" s="131"/>
      <c r="D323" s="131">
        <v>3000</v>
      </c>
      <c r="E323" s="131"/>
      <c r="F323" s="128">
        <f>SUM(C323:E323)</f>
        <v>3000</v>
      </c>
      <c r="H323" s="117">
        <f t="shared" si="21"/>
        <v>3000</v>
      </c>
      <c r="I323" s="129">
        <f>F323</f>
        <v>3000</v>
      </c>
      <c r="J323" s="129">
        <f>H323-I323</f>
        <v>0</v>
      </c>
      <c r="M323" s="129">
        <f t="shared" si="22"/>
        <v>0</v>
      </c>
    </row>
    <row r="324" spans="1:13" ht="23.25">
      <c r="A324" s="126"/>
      <c r="B324" s="125"/>
      <c r="C324" s="131"/>
      <c r="D324" s="131"/>
      <c r="E324" s="131"/>
      <c r="F324" s="128"/>
      <c r="H324" s="117">
        <f t="shared" si="21"/>
        <v>0</v>
      </c>
      <c r="I324" s="129">
        <f>F324</f>
        <v>0</v>
      </c>
      <c r="J324" s="129">
        <f>H324-I324</f>
        <v>0</v>
      </c>
      <c r="M324" s="129">
        <f t="shared" si="22"/>
        <v>0</v>
      </c>
    </row>
    <row r="325" spans="1:13" ht="24" thickBot="1">
      <c r="A325" s="132"/>
      <c r="B325" s="133"/>
      <c r="C325" s="134"/>
      <c r="D325" s="134"/>
      <c r="E325" s="134"/>
      <c r="F325" s="135"/>
      <c r="H325" s="117">
        <f t="shared" si="21"/>
        <v>0</v>
      </c>
      <c r="M325" s="129">
        <f t="shared" si="22"/>
        <v>0</v>
      </c>
    </row>
    <row r="326" spans="1:13" ht="24.75" thickBot="1" thickTop="1">
      <c r="A326" s="136"/>
      <c r="B326" s="137" t="s">
        <v>5</v>
      </c>
      <c r="C326" s="138">
        <f>SUM(C320:C325)</f>
        <v>23500</v>
      </c>
      <c r="D326" s="138">
        <f>SUM(D320:D325)</f>
        <v>26500</v>
      </c>
      <c r="E326" s="138">
        <f>SUM(E320:E325)</f>
        <v>23500</v>
      </c>
      <c r="F326" s="138">
        <f>SUM(F320:F325)</f>
        <v>73500</v>
      </c>
      <c r="H326" s="117">
        <f t="shared" si="21"/>
        <v>0</v>
      </c>
      <c r="M326" s="129">
        <f t="shared" si="22"/>
        <v>0</v>
      </c>
    </row>
    <row r="327" spans="1:13" ht="24" thickTop="1">
      <c r="A327" s="122"/>
      <c r="B327" s="139" t="s">
        <v>10</v>
      </c>
      <c r="C327" s="140"/>
      <c r="D327" s="140"/>
      <c r="E327" s="140"/>
      <c r="F327" s="140"/>
      <c r="H327" s="117">
        <f t="shared" si="21"/>
        <v>0</v>
      </c>
      <c r="M327" s="129">
        <f t="shared" si="22"/>
        <v>0</v>
      </c>
    </row>
    <row r="328" spans="1:13" ht="23.25">
      <c r="A328" s="126">
        <v>1</v>
      </c>
      <c r="B328" s="157" t="s">
        <v>173</v>
      </c>
      <c r="C328" s="141">
        <v>10000</v>
      </c>
      <c r="D328" s="127">
        <v>10000</v>
      </c>
      <c r="E328" s="127">
        <v>10000</v>
      </c>
      <c r="F328" s="128">
        <f>SUM(C328:E328)</f>
        <v>30000</v>
      </c>
      <c r="H328" s="117">
        <f t="shared" si="21"/>
        <v>30000</v>
      </c>
      <c r="I328" s="129">
        <f aca="true" t="shared" si="23" ref="I328:I347">F328</f>
        <v>30000</v>
      </c>
      <c r="J328" s="129">
        <f aca="true" t="shared" si="24" ref="J328:J347">H328-I328</f>
        <v>0</v>
      </c>
      <c r="M328" s="129">
        <f t="shared" si="22"/>
        <v>0</v>
      </c>
    </row>
    <row r="329" spans="1:13" ht="23.25">
      <c r="A329" s="126">
        <v>2</v>
      </c>
      <c r="B329" s="157" t="s">
        <v>174</v>
      </c>
      <c r="C329" s="141">
        <v>21000</v>
      </c>
      <c r="D329" s="127">
        <v>25000</v>
      </c>
      <c r="E329" s="127">
        <v>30000</v>
      </c>
      <c r="F329" s="128">
        <f aca="true" t="shared" si="25" ref="F329:F344">SUM(C329:E329)</f>
        <v>76000</v>
      </c>
      <c r="H329" s="117">
        <f t="shared" si="21"/>
        <v>76000</v>
      </c>
      <c r="I329" s="129">
        <f t="shared" si="23"/>
        <v>76000</v>
      </c>
      <c r="J329" s="129">
        <f t="shared" si="24"/>
        <v>0</v>
      </c>
      <c r="M329" s="129">
        <f t="shared" si="22"/>
        <v>0</v>
      </c>
    </row>
    <row r="330" spans="1:13" ht="23.25">
      <c r="A330" s="126">
        <v>3</v>
      </c>
      <c r="B330" s="157" t="s">
        <v>76</v>
      </c>
      <c r="C330" s="142">
        <v>10000</v>
      </c>
      <c r="D330" s="127">
        <v>10000</v>
      </c>
      <c r="E330" s="127"/>
      <c r="F330" s="128">
        <f t="shared" si="25"/>
        <v>20000</v>
      </c>
      <c r="H330" s="117">
        <f t="shared" si="21"/>
        <v>20000</v>
      </c>
      <c r="I330" s="129">
        <f t="shared" si="23"/>
        <v>20000</v>
      </c>
      <c r="J330" s="129">
        <f t="shared" si="24"/>
        <v>0</v>
      </c>
      <c r="M330" s="129">
        <f t="shared" si="22"/>
        <v>0</v>
      </c>
    </row>
    <row r="331" spans="1:13" ht="23.25">
      <c r="A331" s="126">
        <v>4</v>
      </c>
      <c r="B331" s="157" t="s">
        <v>175</v>
      </c>
      <c r="C331" s="142"/>
      <c r="D331" s="127">
        <v>5000</v>
      </c>
      <c r="E331" s="127"/>
      <c r="F331" s="128">
        <f t="shared" si="25"/>
        <v>5000</v>
      </c>
      <c r="H331" s="117">
        <f t="shared" si="21"/>
        <v>5000</v>
      </c>
      <c r="I331" s="129">
        <f t="shared" si="23"/>
        <v>5000</v>
      </c>
      <c r="J331" s="129">
        <f t="shared" si="24"/>
        <v>0</v>
      </c>
      <c r="M331" s="129">
        <f t="shared" si="22"/>
        <v>0</v>
      </c>
    </row>
    <row r="332" spans="1:13" ht="23.25">
      <c r="A332" s="126">
        <v>5</v>
      </c>
      <c r="B332" s="157" t="s">
        <v>77</v>
      </c>
      <c r="C332" s="142">
        <v>40000</v>
      </c>
      <c r="D332" s="127">
        <v>40000</v>
      </c>
      <c r="E332" s="127">
        <v>20000</v>
      </c>
      <c r="F332" s="128">
        <f t="shared" si="25"/>
        <v>100000</v>
      </c>
      <c r="H332" s="117">
        <f t="shared" si="21"/>
        <v>100000</v>
      </c>
      <c r="I332" s="129">
        <f t="shared" si="23"/>
        <v>100000</v>
      </c>
      <c r="J332" s="129">
        <f t="shared" si="24"/>
        <v>0</v>
      </c>
      <c r="M332" s="129">
        <f t="shared" si="22"/>
        <v>0</v>
      </c>
    </row>
    <row r="333" spans="1:13" ht="23.25">
      <c r="A333" s="126">
        <v>6</v>
      </c>
      <c r="B333" s="182" t="s">
        <v>176</v>
      </c>
      <c r="C333" s="142">
        <v>10000</v>
      </c>
      <c r="D333" s="127">
        <v>17000</v>
      </c>
      <c r="E333" s="127">
        <v>10000</v>
      </c>
      <c r="F333" s="128">
        <f t="shared" si="25"/>
        <v>37000</v>
      </c>
      <c r="H333" s="117">
        <f t="shared" si="21"/>
        <v>37000</v>
      </c>
      <c r="I333" s="129">
        <f t="shared" si="23"/>
        <v>37000</v>
      </c>
      <c r="J333" s="129">
        <f t="shared" si="24"/>
        <v>0</v>
      </c>
      <c r="M333" s="129">
        <f t="shared" si="22"/>
        <v>0</v>
      </c>
    </row>
    <row r="334" spans="1:13" ht="23.25">
      <c r="A334" s="126">
        <v>7</v>
      </c>
      <c r="B334" s="157" t="s">
        <v>67</v>
      </c>
      <c r="C334" s="142"/>
      <c r="D334" s="127"/>
      <c r="E334" s="127">
        <v>20000</v>
      </c>
      <c r="F334" s="128">
        <f t="shared" si="25"/>
        <v>20000</v>
      </c>
      <c r="H334" s="117">
        <f t="shared" si="21"/>
        <v>20000</v>
      </c>
      <c r="I334" s="129">
        <f t="shared" si="23"/>
        <v>20000</v>
      </c>
      <c r="J334" s="129">
        <f t="shared" si="24"/>
        <v>0</v>
      </c>
      <c r="M334" s="129">
        <f t="shared" si="22"/>
        <v>0</v>
      </c>
    </row>
    <row r="335" spans="1:13" ht="23.25">
      <c r="A335" s="126">
        <v>8</v>
      </c>
      <c r="B335" s="157" t="s">
        <v>177</v>
      </c>
      <c r="C335" s="142">
        <v>15000</v>
      </c>
      <c r="D335" s="127">
        <v>15000</v>
      </c>
      <c r="E335" s="127">
        <v>19650</v>
      </c>
      <c r="F335" s="128">
        <f t="shared" si="25"/>
        <v>49650</v>
      </c>
      <c r="H335" s="117">
        <f t="shared" si="21"/>
        <v>49650</v>
      </c>
      <c r="I335" s="129">
        <f t="shared" si="23"/>
        <v>49650</v>
      </c>
      <c r="J335" s="129">
        <f t="shared" si="24"/>
        <v>0</v>
      </c>
      <c r="M335" s="129">
        <f t="shared" si="22"/>
        <v>0</v>
      </c>
    </row>
    <row r="336" spans="1:13" ht="23.25">
      <c r="A336" s="126">
        <v>9</v>
      </c>
      <c r="B336" s="157" t="s">
        <v>178</v>
      </c>
      <c r="C336" s="142"/>
      <c r="D336" s="127"/>
      <c r="E336" s="127"/>
      <c r="F336" s="128">
        <f t="shared" si="25"/>
        <v>0</v>
      </c>
      <c r="H336" s="117">
        <f t="shared" si="21"/>
        <v>0</v>
      </c>
      <c r="I336" s="129">
        <f t="shared" si="23"/>
        <v>0</v>
      </c>
      <c r="J336" s="129">
        <f t="shared" si="24"/>
        <v>0</v>
      </c>
      <c r="M336" s="129">
        <f t="shared" si="22"/>
        <v>0</v>
      </c>
    </row>
    <row r="337" spans="1:13" ht="23.25">
      <c r="A337" s="126">
        <v>10</v>
      </c>
      <c r="B337" s="183" t="s">
        <v>179</v>
      </c>
      <c r="C337" s="142">
        <v>30000</v>
      </c>
      <c r="D337" s="127"/>
      <c r="E337" s="127"/>
      <c r="F337" s="128">
        <f t="shared" si="25"/>
        <v>30000</v>
      </c>
      <c r="H337" s="117">
        <f t="shared" si="21"/>
        <v>30000</v>
      </c>
      <c r="I337" s="129">
        <f t="shared" si="23"/>
        <v>30000</v>
      </c>
      <c r="J337" s="129">
        <f t="shared" si="24"/>
        <v>0</v>
      </c>
      <c r="M337" s="129">
        <f t="shared" si="22"/>
        <v>0</v>
      </c>
    </row>
    <row r="338" spans="1:13" ht="23.25">
      <c r="A338" s="126">
        <v>11</v>
      </c>
      <c r="B338" s="183" t="s">
        <v>78</v>
      </c>
      <c r="C338" s="142"/>
      <c r="D338" s="127">
        <v>300000</v>
      </c>
      <c r="E338" s="127"/>
      <c r="F338" s="128">
        <f t="shared" si="25"/>
        <v>300000</v>
      </c>
      <c r="H338" s="117">
        <f t="shared" si="21"/>
        <v>300000</v>
      </c>
      <c r="I338" s="129">
        <f t="shared" si="23"/>
        <v>300000</v>
      </c>
      <c r="J338" s="129">
        <f t="shared" si="24"/>
        <v>0</v>
      </c>
      <c r="M338" s="129">
        <f t="shared" si="22"/>
        <v>0</v>
      </c>
    </row>
    <row r="339" spans="1:13" ht="23.25">
      <c r="A339" s="126">
        <v>12</v>
      </c>
      <c r="B339" s="183" t="s">
        <v>180</v>
      </c>
      <c r="C339" s="142">
        <v>20000</v>
      </c>
      <c r="D339" s="127"/>
      <c r="E339" s="127"/>
      <c r="F339" s="128">
        <f t="shared" si="25"/>
        <v>20000</v>
      </c>
      <c r="H339" s="117">
        <f t="shared" si="21"/>
        <v>20000</v>
      </c>
      <c r="I339" s="129">
        <f t="shared" si="23"/>
        <v>20000</v>
      </c>
      <c r="J339" s="129">
        <f t="shared" si="24"/>
        <v>0</v>
      </c>
      <c r="M339" s="129">
        <f t="shared" si="22"/>
        <v>0</v>
      </c>
    </row>
    <row r="340" spans="1:13" ht="23.25">
      <c r="A340" s="126">
        <v>13</v>
      </c>
      <c r="B340" s="183" t="s">
        <v>181</v>
      </c>
      <c r="C340" s="142">
        <v>30000</v>
      </c>
      <c r="D340" s="127"/>
      <c r="E340" s="127"/>
      <c r="F340" s="128">
        <f t="shared" si="25"/>
        <v>30000</v>
      </c>
      <c r="H340" s="117">
        <f t="shared" si="21"/>
        <v>30000</v>
      </c>
      <c r="I340" s="129">
        <f t="shared" si="23"/>
        <v>30000</v>
      </c>
      <c r="J340" s="129">
        <f t="shared" si="24"/>
        <v>0</v>
      </c>
      <c r="M340" s="129">
        <f t="shared" si="22"/>
        <v>0</v>
      </c>
    </row>
    <row r="341" spans="1:13" ht="23.25">
      <c r="A341" s="126">
        <v>14</v>
      </c>
      <c r="B341" s="183" t="s">
        <v>182</v>
      </c>
      <c r="C341" s="142">
        <v>20000</v>
      </c>
      <c r="D341" s="127"/>
      <c r="E341" s="127"/>
      <c r="F341" s="128">
        <f t="shared" si="25"/>
        <v>20000</v>
      </c>
      <c r="H341" s="117">
        <f t="shared" si="21"/>
        <v>20000</v>
      </c>
      <c r="I341" s="129">
        <f t="shared" si="23"/>
        <v>20000</v>
      </c>
      <c r="J341" s="129">
        <f t="shared" si="24"/>
        <v>0</v>
      </c>
      <c r="M341" s="129">
        <f t="shared" si="22"/>
        <v>0</v>
      </c>
    </row>
    <row r="342" spans="1:13" ht="23.25">
      <c r="A342" s="126">
        <v>15</v>
      </c>
      <c r="B342" s="183" t="s">
        <v>183</v>
      </c>
      <c r="C342" s="142"/>
      <c r="D342" s="127"/>
      <c r="E342" s="127"/>
      <c r="F342" s="128">
        <f t="shared" si="25"/>
        <v>0</v>
      </c>
      <c r="H342" s="117">
        <f t="shared" si="21"/>
        <v>0</v>
      </c>
      <c r="I342" s="129">
        <f t="shared" si="23"/>
        <v>0</v>
      </c>
      <c r="J342" s="129">
        <f t="shared" si="24"/>
        <v>0</v>
      </c>
      <c r="M342" s="129">
        <f t="shared" si="22"/>
        <v>0</v>
      </c>
    </row>
    <row r="343" spans="1:13" ht="23.25">
      <c r="A343" s="126">
        <v>16</v>
      </c>
      <c r="B343" s="183" t="s">
        <v>184</v>
      </c>
      <c r="C343" s="142">
        <v>20000</v>
      </c>
      <c r="D343" s="127"/>
      <c r="E343" s="127"/>
      <c r="F343" s="128">
        <f t="shared" si="25"/>
        <v>20000</v>
      </c>
      <c r="H343" s="117">
        <f t="shared" si="21"/>
        <v>20000</v>
      </c>
      <c r="I343" s="129">
        <f t="shared" si="23"/>
        <v>20000</v>
      </c>
      <c r="J343" s="129">
        <f t="shared" si="24"/>
        <v>0</v>
      </c>
      <c r="M343" s="129">
        <f t="shared" si="22"/>
        <v>0</v>
      </c>
    </row>
    <row r="344" spans="1:13" ht="23.25">
      <c r="A344" s="126">
        <v>17</v>
      </c>
      <c r="B344" s="125" t="s">
        <v>185</v>
      </c>
      <c r="C344" s="142">
        <v>10000</v>
      </c>
      <c r="D344" s="127">
        <v>10000</v>
      </c>
      <c r="E344" s="127">
        <v>5000</v>
      </c>
      <c r="F344" s="128">
        <f t="shared" si="25"/>
        <v>25000</v>
      </c>
      <c r="H344" s="117">
        <f t="shared" si="21"/>
        <v>25000</v>
      </c>
      <c r="I344" s="129">
        <f t="shared" si="23"/>
        <v>25000</v>
      </c>
      <c r="J344" s="129">
        <f t="shared" si="24"/>
        <v>0</v>
      </c>
      <c r="M344" s="129">
        <f t="shared" si="22"/>
        <v>0</v>
      </c>
    </row>
    <row r="345" spans="1:13" ht="23.25">
      <c r="A345" s="126"/>
      <c r="B345" s="125"/>
      <c r="C345" s="142"/>
      <c r="D345" s="127"/>
      <c r="E345" s="127"/>
      <c r="F345" s="128">
        <f>SUM(C345:E345)</f>
        <v>0</v>
      </c>
      <c r="H345" s="117">
        <f t="shared" si="21"/>
        <v>0</v>
      </c>
      <c r="I345" s="129">
        <f t="shared" si="23"/>
        <v>0</v>
      </c>
      <c r="J345" s="129">
        <f t="shared" si="24"/>
        <v>0</v>
      </c>
      <c r="M345" s="129">
        <f t="shared" si="22"/>
        <v>0</v>
      </c>
    </row>
    <row r="346" spans="1:13" ht="23.25">
      <c r="A346" s="126"/>
      <c r="B346" s="125"/>
      <c r="C346" s="142"/>
      <c r="D346" s="127"/>
      <c r="E346" s="127"/>
      <c r="F346" s="128">
        <f>SUM(C346:E346)</f>
        <v>0</v>
      </c>
      <c r="H346" s="117">
        <f t="shared" si="21"/>
        <v>0</v>
      </c>
      <c r="I346" s="129">
        <f t="shared" si="23"/>
        <v>0</v>
      </c>
      <c r="J346" s="129">
        <f t="shared" si="24"/>
        <v>0</v>
      </c>
      <c r="M346" s="129">
        <f t="shared" si="22"/>
        <v>0</v>
      </c>
    </row>
    <row r="347" spans="1:13" ht="24" thickBot="1">
      <c r="A347" s="132"/>
      <c r="B347" s="125"/>
      <c r="C347" s="142"/>
      <c r="D347" s="127"/>
      <c r="E347" s="127"/>
      <c r="F347" s="128">
        <f>SUM(C347:E347)</f>
        <v>0</v>
      </c>
      <c r="H347" s="117">
        <f t="shared" si="21"/>
        <v>0</v>
      </c>
      <c r="I347" s="129">
        <f t="shared" si="23"/>
        <v>0</v>
      </c>
      <c r="J347" s="129">
        <f t="shared" si="24"/>
        <v>0</v>
      </c>
      <c r="M347" s="129">
        <f t="shared" si="22"/>
        <v>0</v>
      </c>
    </row>
    <row r="348" spans="1:13" ht="24.75" thickBot="1" thickTop="1">
      <c r="A348" s="136"/>
      <c r="B348" s="137" t="s">
        <v>5</v>
      </c>
      <c r="C348" s="143">
        <f>SUM(C328:C347)</f>
        <v>236000</v>
      </c>
      <c r="D348" s="143">
        <f>SUM(D328:D347)</f>
        <v>432000</v>
      </c>
      <c r="E348" s="143">
        <f>SUM(E328:E347)</f>
        <v>114650</v>
      </c>
      <c r="F348" s="143">
        <f>SUM(F328:F347)</f>
        <v>782650</v>
      </c>
      <c r="H348" s="117">
        <f t="shared" si="21"/>
        <v>0</v>
      </c>
      <c r="M348" s="129">
        <f t="shared" si="22"/>
        <v>0</v>
      </c>
    </row>
    <row r="349" spans="1:13" ht="24" thickTop="1">
      <c r="A349" s="118" t="s">
        <v>0</v>
      </c>
      <c r="B349" s="118" t="s">
        <v>1</v>
      </c>
      <c r="C349" s="119" t="s">
        <v>30</v>
      </c>
      <c r="D349" s="119" t="s">
        <v>31</v>
      </c>
      <c r="E349" s="119" t="s">
        <v>32</v>
      </c>
      <c r="F349" s="120" t="s">
        <v>5</v>
      </c>
      <c r="H349" s="117">
        <f t="shared" si="21"/>
        <v>0</v>
      </c>
      <c r="M349" s="129">
        <f t="shared" si="22"/>
        <v>0</v>
      </c>
    </row>
    <row r="350" spans="1:13" ht="23.25">
      <c r="A350" s="121"/>
      <c r="B350" s="121"/>
      <c r="C350" s="122"/>
      <c r="D350" s="122"/>
      <c r="E350" s="122"/>
      <c r="F350" s="123" t="s">
        <v>8</v>
      </c>
      <c r="H350" s="117">
        <f t="shared" si="21"/>
        <v>0</v>
      </c>
      <c r="M350" s="129">
        <f t="shared" si="22"/>
        <v>0</v>
      </c>
    </row>
    <row r="351" spans="1:13" ht="23.25">
      <c r="A351" s="125"/>
      <c r="B351" s="147" t="s">
        <v>11</v>
      </c>
      <c r="C351" s="125"/>
      <c r="D351" s="125"/>
      <c r="E351" s="125"/>
      <c r="F351" s="125"/>
      <c r="H351" s="117">
        <f t="shared" si="21"/>
        <v>0</v>
      </c>
      <c r="M351" s="129">
        <f t="shared" si="22"/>
        <v>0</v>
      </c>
    </row>
    <row r="352" spans="1:13" ht="23.25">
      <c r="A352" s="126">
        <v>1</v>
      </c>
      <c r="B352" s="183" t="s">
        <v>186</v>
      </c>
      <c r="C352" s="148">
        <v>20000</v>
      </c>
      <c r="D352" s="148">
        <v>20000</v>
      </c>
      <c r="E352" s="148">
        <v>15000</v>
      </c>
      <c r="F352" s="146">
        <f>SUM(C352:E352)</f>
        <v>55000</v>
      </c>
      <c r="G352" s="149"/>
      <c r="H352" s="117">
        <f t="shared" si="21"/>
        <v>55000</v>
      </c>
      <c r="I352" s="129">
        <f>F352</f>
        <v>55000</v>
      </c>
      <c r="J352" s="129">
        <f>H352-I352</f>
        <v>0</v>
      </c>
      <c r="M352" s="129">
        <f t="shared" si="22"/>
        <v>0</v>
      </c>
    </row>
    <row r="353" spans="1:13" ht="23.25">
      <c r="A353" s="126">
        <v>2</v>
      </c>
      <c r="B353" s="183" t="s">
        <v>187</v>
      </c>
      <c r="C353" s="148">
        <v>10500</v>
      </c>
      <c r="D353" s="148">
        <v>1000</v>
      </c>
      <c r="E353" s="148">
        <v>1000</v>
      </c>
      <c r="F353" s="128">
        <f>SUM(C353:E353)</f>
        <v>12500</v>
      </c>
      <c r="G353" s="149"/>
      <c r="H353" s="117">
        <f t="shared" si="21"/>
        <v>12500</v>
      </c>
      <c r="I353" s="129">
        <f>F353</f>
        <v>12500</v>
      </c>
      <c r="J353" s="129">
        <f>H353-I353</f>
        <v>0</v>
      </c>
      <c r="M353" s="129">
        <f t="shared" si="22"/>
        <v>0</v>
      </c>
    </row>
    <row r="354" spans="1:13" ht="23.25">
      <c r="A354" s="126">
        <v>3</v>
      </c>
      <c r="B354" s="182" t="s">
        <v>188</v>
      </c>
      <c r="C354" s="148">
        <v>16000</v>
      </c>
      <c r="D354" s="148">
        <v>16000</v>
      </c>
      <c r="E354" s="148">
        <v>40000</v>
      </c>
      <c r="F354" s="128">
        <f>SUM(C354:E354)</f>
        <v>72000</v>
      </c>
      <c r="G354" s="149"/>
      <c r="H354" s="117">
        <f t="shared" si="21"/>
        <v>72000</v>
      </c>
      <c r="I354" s="129">
        <f>F354</f>
        <v>72000</v>
      </c>
      <c r="J354" s="129">
        <f>H354-I354</f>
        <v>0</v>
      </c>
      <c r="M354" s="129">
        <f t="shared" si="22"/>
        <v>0</v>
      </c>
    </row>
    <row r="355" spans="1:13" ht="23.25">
      <c r="A355" s="126">
        <v>4</v>
      </c>
      <c r="B355" s="182" t="s">
        <v>189</v>
      </c>
      <c r="C355" s="148">
        <v>5000</v>
      </c>
      <c r="D355" s="148"/>
      <c r="E355" s="148"/>
      <c r="F355" s="128">
        <f>SUM(C355:E355)</f>
        <v>5000</v>
      </c>
      <c r="G355" s="149"/>
      <c r="H355" s="117">
        <f t="shared" si="21"/>
        <v>5000</v>
      </c>
      <c r="I355" s="129">
        <f>F355</f>
        <v>5000</v>
      </c>
      <c r="J355" s="129">
        <f>H355-I355</f>
        <v>0</v>
      </c>
      <c r="M355" s="129">
        <f t="shared" si="22"/>
        <v>0</v>
      </c>
    </row>
    <row r="356" spans="1:13" ht="23.25">
      <c r="A356" s="126">
        <v>5</v>
      </c>
      <c r="B356" s="183" t="s">
        <v>46</v>
      </c>
      <c r="C356" s="148"/>
      <c r="D356" s="148"/>
      <c r="E356" s="148">
        <v>10000</v>
      </c>
      <c r="F356" s="128">
        <f>SUM(C356:E356)</f>
        <v>10000</v>
      </c>
      <c r="G356" s="149"/>
      <c r="H356" s="117">
        <f t="shared" si="21"/>
        <v>10000</v>
      </c>
      <c r="I356" s="129">
        <f>F356</f>
        <v>10000</v>
      </c>
      <c r="J356" s="129">
        <f>H356-I356</f>
        <v>0</v>
      </c>
      <c r="M356" s="129">
        <f t="shared" si="22"/>
        <v>0</v>
      </c>
    </row>
    <row r="357" spans="1:13" ht="23.25">
      <c r="A357" s="126"/>
      <c r="B357" s="125"/>
      <c r="C357" s="151"/>
      <c r="D357" s="151"/>
      <c r="E357" s="151"/>
      <c r="F357" s="128"/>
      <c r="G357" s="152"/>
      <c r="H357" s="117">
        <f t="shared" si="21"/>
        <v>0</v>
      </c>
      <c r="I357" s="152"/>
      <c r="J357" s="152"/>
      <c r="M357" s="129">
        <f t="shared" si="22"/>
        <v>0</v>
      </c>
    </row>
    <row r="358" spans="1:13" ht="24" thickBot="1">
      <c r="A358" s="126"/>
      <c r="B358" s="125"/>
      <c r="C358" s="151"/>
      <c r="D358" s="151"/>
      <c r="E358" s="151"/>
      <c r="F358" s="128"/>
      <c r="G358" s="152"/>
      <c r="H358" s="117">
        <f t="shared" si="21"/>
        <v>0</v>
      </c>
      <c r="I358" s="152"/>
      <c r="J358" s="152"/>
      <c r="M358" s="129">
        <f t="shared" si="22"/>
        <v>0</v>
      </c>
    </row>
    <row r="359" spans="1:13" ht="24.75" thickBot="1" thickTop="1">
      <c r="A359" s="136"/>
      <c r="B359" s="137" t="s">
        <v>5</v>
      </c>
      <c r="C359" s="138">
        <f>SUM(C352:C358)</f>
        <v>51500</v>
      </c>
      <c r="D359" s="138">
        <f>SUM(D352:D358)</f>
        <v>37000</v>
      </c>
      <c r="E359" s="138">
        <f>SUM(E352:E358)</f>
        <v>66000</v>
      </c>
      <c r="F359" s="138">
        <f>SUM(F352:F358)</f>
        <v>154500</v>
      </c>
      <c r="G359" s="152"/>
      <c r="H359" s="117">
        <f t="shared" si="21"/>
        <v>0</v>
      </c>
      <c r="I359" s="152"/>
      <c r="J359" s="152"/>
      <c r="M359" s="129">
        <f t="shared" si="22"/>
        <v>0</v>
      </c>
    </row>
    <row r="360" spans="1:13" ht="24.75" customHeight="1" thickTop="1">
      <c r="A360" s="153"/>
      <c r="B360" s="154" t="s">
        <v>13</v>
      </c>
      <c r="C360" s="155"/>
      <c r="D360" s="155"/>
      <c r="E360" s="155"/>
      <c r="F360" s="156"/>
      <c r="H360" s="117">
        <f t="shared" si="21"/>
        <v>0</v>
      </c>
      <c r="M360" s="129">
        <f t="shared" si="22"/>
        <v>0</v>
      </c>
    </row>
    <row r="361" spans="1:13" ht="23.25">
      <c r="A361" s="126">
        <v>1</v>
      </c>
      <c r="B361" s="157" t="s">
        <v>68</v>
      </c>
      <c r="C361" s="128">
        <v>15000</v>
      </c>
      <c r="D361" s="128">
        <v>15000</v>
      </c>
      <c r="E361" s="128">
        <v>14000</v>
      </c>
      <c r="F361" s="158">
        <f>SUM(C361:E361)</f>
        <v>44000</v>
      </c>
      <c r="H361" s="117">
        <f t="shared" si="21"/>
        <v>44000</v>
      </c>
      <c r="I361" s="129">
        <f>F361</f>
        <v>44000</v>
      </c>
      <c r="J361" s="129">
        <f>H361-I361</f>
        <v>0</v>
      </c>
      <c r="M361" s="129">
        <f t="shared" si="22"/>
        <v>0</v>
      </c>
    </row>
    <row r="362" spans="1:13" ht="23.25">
      <c r="A362" s="126">
        <v>2</v>
      </c>
      <c r="B362" s="157" t="s">
        <v>36</v>
      </c>
      <c r="C362" s="128">
        <v>2000</v>
      </c>
      <c r="D362" s="128">
        <v>2000</v>
      </c>
      <c r="E362" s="128">
        <v>2000</v>
      </c>
      <c r="F362" s="158">
        <f>SUM(C362:E362)</f>
        <v>6000</v>
      </c>
      <c r="H362" s="117">
        <f t="shared" si="21"/>
        <v>15000</v>
      </c>
      <c r="I362" s="129">
        <f>F362</f>
        <v>6000</v>
      </c>
      <c r="J362" s="129">
        <f>H362-I362</f>
        <v>9000</v>
      </c>
      <c r="M362" s="129">
        <f t="shared" si="22"/>
        <v>9000</v>
      </c>
    </row>
    <row r="363" spans="1:13" ht="23.25">
      <c r="A363" s="126">
        <v>3</v>
      </c>
      <c r="B363" s="157" t="s">
        <v>37</v>
      </c>
      <c r="C363" s="128">
        <v>9200</v>
      </c>
      <c r="D363" s="128">
        <v>9200</v>
      </c>
      <c r="E363" s="128">
        <v>9200</v>
      </c>
      <c r="F363" s="158">
        <f>SUM(C363:E363)</f>
        <v>27600</v>
      </c>
      <c r="H363" s="117">
        <f t="shared" si="21"/>
        <v>47200</v>
      </c>
      <c r="I363" s="129">
        <f>F363</f>
        <v>27600</v>
      </c>
      <c r="J363" s="129">
        <f>H363-I363</f>
        <v>19600</v>
      </c>
      <c r="M363" s="129">
        <f t="shared" si="22"/>
        <v>19600</v>
      </c>
    </row>
    <row r="364" spans="1:13" ht="23.25">
      <c r="A364" s="126">
        <v>4</v>
      </c>
      <c r="B364" s="157" t="s">
        <v>35</v>
      </c>
      <c r="C364" s="128">
        <v>2000</v>
      </c>
      <c r="D364" s="128">
        <v>2000</v>
      </c>
      <c r="E364" s="128">
        <v>2000</v>
      </c>
      <c r="F364" s="158">
        <f>SUM(C364:E364)</f>
        <v>6000</v>
      </c>
      <c r="H364" s="117">
        <f t="shared" si="21"/>
        <v>8000</v>
      </c>
      <c r="I364" s="129">
        <f>F364</f>
        <v>6000</v>
      </c>
      <c r="J364" s="129">
        <f>H364-I364</f>
        <v>2000</v>
      </c>
      <c r="M364" s="129">
        <f t="shared" si="22"/>
        <v>2000</v>
      </c>
    </row>
    <row r="365" spans="1:13" ht="24" thickBot="1">
      <c r="A365" s="159"/>
      <c r="B365" s="160"/>
      <c r="C365" s="161"/>
      <c r="D365" s="161"/>
      <c r="E365" s="161"/>
      <c r="F365" s="162"/>
      <c r="H365" s="117">
        <f t="shared" si="21"/>
        <v>0</v>
      </c>
      <c r="M365" s="129">
        <f t="shared" si="22"/>
        <v>0</v>
      </c>
    </row>
    <row r="366" spans="1:13" ht="24.75" thickBot="1" thickTop="1">
      <c r="A366" s="136"/>
      <c r="B366" s="137" t="s">
        <v>5</v>
      </c>
      <c r="C366" s="138">
        <f>SUM(C361:C365)</f>
        <v>28200</v>
      </c>
      <c r="D366" s="138">
        <f>SUM(D361:D365)</f>
        <v>28200</v>
      </c>
      <c r="E366" s="138">
        <f>SUM(E361:E365)</f>
        <v>27200</v>
      </c>
      <c r="F366" s="138">
        <f>SUM(C366:E366)</f>
        <v>83600</v>
      </c>
      <c r="H366" s="117">
        <f t="shared" si="21"/>
        <v>0</v>
      </c>
      <c r="M366" s="129">
        <f t="shared" si="22"/>
        <v>0</v>
      </c>
    </row>
    <row r="367" spans="1:13" ht="24" thickTop="1">
      <c r="A367" s="126"/>
      <c r="B367" s="163" t="s">
        <v>42</v>
      </c>
      <c r="C367" s="128"/>
      <c r="D367" s="128"/>
      <c r="E367" s="128"/>
      <c r="F367" s="158"/>
      <c r="H367" s="117">
        <f t="shared" si="21"/>
        <v>0</v>
      </c>
      <c r="M367" s="129">
        <f t="shared" si="22"/>
        <v>0</v>
      </c>
    </row>
    <row r="368" spans="1:13" ht="23.25">
      <c r="A368" s="126">
        <v>1</v>
      </c>
      <c r="B368" s="157" t="s">
        <v>190</v>
      </c>
      <c r="C368" s="128">
        <v>20000</v>
      </c>
      <c r="D368" s="128">
        <v>0</v>
      </c>
      <c r="E368" s="128">
        <v>0</v>
      </c>
      <c r="F368" s="158">
        <f>SUM(C368:E368)</f>
        <v>20000</v>
      </c>
      <c r="G368" s="34"/>
      <c r="H368" s="117">
        <f t="shared" si="21"/>
        <v>20000</v>
      </c>
      <c r="I368" s="129">
        <f>F368</f>
        <v>20000</v>
      </c>
      <c r="J368" s="129">
        <f>H368-I368</f>
        <v>0</v>
      </c>
      <c r="M368" s="129">
        <f t="shared" si="22"/>
        <v>0</v>
      </c>
    </row>
    <row r="369" spans="1:13" ht="23.25">
      <c r="A369" s="126"/>
      <c r="B369" s="164"/>
      <c r="C369" s="128"/>
      <c r="D369" s="128"/>
      <c r="E369" s="128"/>
      <c r="F369" s="128"/>
      <c r="H369" s="117">
        <f t="shared" si="21"/>
        <v>0</v>
      </c>
      <c r="I369" s="129">
        <f>F369</f>
        <v>0</v>
      </c>
      <c r="J369" s="129">
        <f>H369-I369</f>
        <v>0</v>
      </c>
      <c r="M369" s="129">
        <f t="shared" si="22"/>
        <v>0</v>
      </c>
    </row>
    <row r="370" spans="1:13" ht="24" thickBot="1">
      <c r="A370" s="122"/>
      <c r="B370" s="165"/>
      <c r="C370" s="135"/>
      <c r="D370" s="135"/>
      <c r="E370" s="135"/>
      <c r="F370" s="135"/>
      <c r="H370" s="117">
        <f t="shared" si="21"/>
        <v>0</v>
      </c>
      <c r="I370" s="129">
        <f>F370</f>
        <v>0</v>
      </c>
      <c r="J370" s="129">
        <f>H370-I370</f>
        <v>0</v>
      </c>
      <c r="M370" s="129">
        <f t="shared" si="22"/>
        <v>0</v>
      </c>
    </row>
    <row r="371" spans="1:13" ht="24.75" thickBot="1" thickTop="1">
      <c r="A371" s="136"/>
      <c r="B371" s="137" t="s">
        <v>5</v>
      </c>
      <c r="C371" s="138">
        <f>SUM(C368:C370)</f>
        <v>20000</v>
      </c>
      <c r="D371" s="138">
        <f>SUM(D368:D370)</f>
        <v>0</v>
      </c>
      <c r="E371" s="138">
        <f>SUM(E368:E370)</f>
        <v>0</v>
      </c>
      <c r="F371" s="138">
        <f>SUM(C371:E371)</f>
        <v>20000</v>
      </c>
      <c r="I371" s="129"/>
      <c r="J371" s="129"/>
      <c r="M371" s="129"/>
    </row>
    <row r="372" spans="1:13" ht="24" thickTop="1">
      <c r="A372" s="126"/>
      <c r="B372" s="163" t="s">
        <v>47</v>
      </c>
      <c r="C372" s="128"/>
      <c r="D372" s="128"/>
      <c r="E372" s="128"/>
      <c r="F372" s="158"/>
      <c r="H372" s="117">
        <f t="shared" si="21"/>
        <v>0</v>
      </c>
      <c r="M372" s="129">
        <f t="shared" si="22"/>
        <v>0</v>
      </c>
    </row>
    <row r="373" spans="1:13" ht="23.25">
      <c r="A373" s="126">
        <v>1</v>
      </c>
      <c r="B373" s="157" t="s">
        <v>191</v>
      </c>
      <c r="C373" s="146">
        <v>0</v>
      </c>
      <c r="D373" s="146">
        <v>0</v>
      </c>
      <c r="E373" s="230"/>
      <c r="F373" s="184">
        <f aca="true" t="shared" si="26" ref="F373:F379">SUM(C373:E373)</f>
        <v>0</v>
      </c>
      <c r="G373" s="166">
        <v>211</v>
      </c>
      <c r="H373" s="117">
        <f t="shared" si="21"/>
        <v>0</v>
      </c>
      <c r="I373" s="129">
        <f aca="true" t="shared" si="27" ref="I373:I379">F373</f>
        <v>0</v>
      </c>
      <c r="J373" s="129">
        <f aca="true" t="shared" si="28" ref="J373:J379">H373-I373</f>
        <v>0</v>
      </c>
      <c r="M373" s="129">
        <f t="shared" si="22"/>
        <v>0</v>
      </c>
    </row>
    <row r="374" spans="1:13" ht="23.25">
      <c r="A374" s="126">
        <v>2</v>
      </c>
      <c r="B374" s="157" t="s">
        <v>192</v>
      </c>
      <c r="C374" s="128">
        <v>0</v>
      </c>
      <c r="D374" s="128">
        <v>0</v>
      </c>
      <c r="E374" s="230"/>
      <c r="F374" s="158">
        <f t="shared" si="26"/>
        <v>0</v>
      </c>
      <c r="H374" s="117">
        <f t="shared" si="21"/>
        <v>0</v>
      </c>
      <c r="I374" s="129">
        <f t="shared" si="27"/>
        <v>0</v>
      </c>
      <c r="J374" s="129">
        <f t="shared" si="28"/>
        <v>0</v>
      </c>
      <c r="M374" s="129">
        <f t="shared" si="22"/>
        <v>0</v>
      </c>
    </row>
    <row r="375" spans="1:13" ht="23.25">
      <c r="A375" s="126">
        <v>3</v>
      </c>
      <c r="B375" s="157" t="s">
        <v>193</v>
      </c>
      <c r="C375" s="128">
        <v>0</v>
      </c>
      <c r="D375" s="128">
        <v>0</v>
      </c>
      <c r="E375" s="230"/>
      <c r="F375" s="158">
        <f t="shared" si="26"/>
        <v>0</v>
      </c>
      <c r="H375" s="117">
        <f t="shared" si="21"/>
        <v>0</v>
      </c>
      <c r="I375" s="129">
        <f t="shared" si="27"/>
        <v>0</v>
      </c>
      <c r="J375" s="129">
        <f t="shared" si="28"/>
        <v>0</v>
      </c>
      <c r="M375" s="129">
        <f t="shared" si="22"/>
        <v>0</v>
      </c>
    </row>
    <row r="376" spans="1:13" ht="23.25">
      <c r="A376" s="126">
        <v>4</v>
      </c>
      <c r="B376" s="157" t="s">
        <v>194</v>
      </c>
      <c r="C376" s="128">
        <v>0</v>
      </c>
      <c r="D376" s="128">
        <v>0</v>
      </c>
      <c r="E376" s="230"/>
      <c r="F376" s="158">
        <f t="shared" si="26"/>
        <v>0</v>
      </c>
      <c r="H376" s="117">
        <f t="shared" si="21"/>
        <v>0</v>
      </c>
      <c r="I376" s="129">
        <f t="shared" si="27"/>
        <v>0</v>
      </c>
      <c r="J376" s="129">
        <f t="shared" si="28"/>
        <v>0</v>
      </c>
      <c r="M376" s="129">
        <f t="shared" si="22"/>
        <v>0</v>
      </c>
    </row>
    <row r="377" spans="1:13" ht="23.25">
      <c r="A377" s="126">
        <v>5</v>
      </c>
      <c r="B377" s="157" t="s">
        <v>195</v>
      </c>
      <c r="C377" s="128">
        <v>0</v>
      </c>
      <c r="D377" s="128">
        <v>0</v>
      </c>
      <c r="E377" s="230"/>
      <c r="F377" s="158">
        <f t="shared" si="26"/>
        <v>0</v>
      </c>
      <c r="H377" s="117">
        <f t="shared" si="21"/>
        <v>0</v>
      </c>
      <c r="I377" s="129">
        <f t="shared" si="27"/>
        <v>0</v>
      </c>
      <c r="J377" s="129">
        <f t="shared" si="28"/>
        <v>0</v>
      </c>
      <c r="M377" s="129">
        <f t="shared" si="22"/>
        <v>0</v>
      </c>
    </row>
    <row r="378" spans="1:13" ht="23.25">
      <c r="A378" s="126">
        <v>7</v>
      </c>
      <c r="B378" s="157" t="s">
        <v>196</v>
      </c>
      <c r="C378" s="128"/>
      <c r="D378" s="128"/>
      <c r="E378" s="230"/>
      <c r="F378" s="158">
        <f t="shared" si="26"/>
        <v>0</v>
      </c>
      <c r="H378" s="117">
        <f t="shared" si="21"/>
        <v>0</v>
      </c>
      <c r="I378" s="129">
        <f t="shared" si="27"/>
        <v>0</v>
      </c>
      <c r="J378" s="129">
        <f t="shared" si="28"/>
        <v>0</v>
      </c>
      <c r="M378" s="129">
        <f t="shared" si="22"/>
        <v>0</v>
      </c>
    </row>
    <row r="379" spans="1:13" ht="23.25">
      <c r="A379" s="126">
        <v>8</v>
      </c>
      <c r="B379" s="157" t="s">
        <v>79</v>
      </c>
      <c r="C379" s="128">
        <v>20000</v>
      </c>
      <c r="D379" s="128"/>
      <c r="E379" s="128"/>
      <c r="F379" s="158">
        <f t="shared" si="26"/>
        <v>20000</v>
      </c>
      <c r="H379" s="117">
        <f t="shared" si="21"/>
        <v>20000</v>
      </c>
      <c r="I379" s="129">
        <f t="shared" si="27"/>
        <v>20000</v>
      </c>
      <c r="J379" s="129">
        <f t="shared" si="28"/>
        <v>0</v>
      </c>
      <c r="M379" s="129">
        <f t="shared" si="22"/>
        <v>0</v>
      </c>
    </row>
    <row r="380" spans="1:6" ht="23.25">
      <c r="A380" s="126"/>
      <c r="B380" s="157"/>
      <c r="C380" s="128"/>
      <c r="D380" s="128"/>
      <c r="E380" s="128"/>
      <c r="F380" s="158"/>
    </row>
    <row r="381" spans="1:6" ht="24" thickBot="1">
      <c r="A381" s="126"/>
      <c r="B381" s="157"/>
      <c r="C381" s="128"/>
      <c r="D381" s="128"/>
      <c r="E381" s="128"/>
      <c r="F381" s="128"/>
    </row>
    <row r="382" spans="1:8" ht="24.75" thickBot="1" thickTop="1">
      <c r="A382" s="136"/>
      <c r="B382" s="137" t="s">
        <v>5</v>
      </c>
      <c r="C382" s="138">
        <f>SUM(C373:C381)</f>
        <v>20000</v>
      </c>
      <c r="D382" s="138">
        <f>SUM(D373:D381)</f>
        <v>0</v>
      </c>
      <c r="E382" s="138">
        <f>SUM(E373:E381)</f>
        <v>0</v>
      </c>
      <c r="F382" s="138">
        <f>SUM(F373:F381)</f>
        <v>20000</v>
      </c>
      <c r="H382" s="117">
        <f>SUM(H320:H381)</f>
        <v>1261650</v>
      </c>
    </row>
    <row r="383" ht="22.5" thickTop="1"/>
  </sheetData>
  <sheetProtection/>
  <mergeCells count="8">
    <mergeCell ref="A315:F315"/>
    <mergeCell ref="A316:F316"/>
    <mergeCell ref="A1:F1"/>
    <mergeCell ref="A2:F2"/>
    <mergeCell ref="A105:F105"/>
    <mergeCell ref="A106:F106"/>
    <mergeCell ref="A210:F210"/>
    <mergeCell ref="A211:F211"/>
  </mergeCells>
  <printOptions/>
  <pageMargins left="0.31496062992125984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6"/>
  <sheetViews>
    <sheetView zoomScalePageLayoutView="0" workbookViewId="0" topLeftCell="A115">
      <selection activeCell="C50" sqref="C50"/>
    </sheetView>
  </sheetViews>
  <sheetFormatPr defaultColWidth="9.140625" defaultRowHeight="21.75"/>
  <cols>
    <col min="1" max="1" width="8.28125" style="194" customWidth="1"/>
    <col min="2" max="2" width="49.7109375" style="194" customWidth="1"/>
    <col min="3" max="5" width="11.140625" style="194" customWidth="1"/>
    <col min="6" max="6" width="12.00390625" style="194" customWidth="1"/>
    <col min="7" max="7" width="9.140625" style="194" customWidth="1"/>
    <col min="8" max="8" width="9.57421875" style="195" customWidth="1"/>
    <col min="9" max="11" width="12.7109375" style="194" customWidth="1"/>
    <col min="12" max="12" width="12.421875" style="194" customWidth="1"/>
    <col min="13" max="13" width="12.8515625" style="194" customWidth="1"/>
    <col min="14" max="16384" width="9.140625" style="194" customWidth="1"/>
  </cols>
  <sheetData>
    <row r="1" spans="1:6" ht="33" customHeight="1">
      <c r="A1" s="266" t="s">
        <v>33</v>
      </c>
      <c r="B1" s="266"/>
      <c r="C1" s="266"/>
      <c r="D1" s="266"/>
      <c r="E1" s="266"/>
      <c r="F1" s="266"/>
    </row>
    <row r="2" spans="1:6" ht="23.25">
      <c r="A2" s="268" t="s">
        <v>197</v>
      </c>
      <c r="B2" s="268"/>
      <c r="C2" s="268"/>
      <c r="D2" s="268"/>
      <c r="E2" s="268"/>
      <c r="F2" s="268"/>
    </row>
    <row r="3" spans="1:6" ht="23.25">
      <c r="A3" s="269" t="s">
        <v>198</v>
      </c>
      <c r="B3" s="269"/>
      <c r="C3" s="269"/>
      <c r="D3" s="269"/>
      <c r="E3" s="269"/>
      <c r="F3" s="269"/>
    </row>
    <row r="4" spans="1:6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</row>
    <row r="5" spans="1:6" ht="23.25">
      <c r="A5" s="121"/>
      <c r="B5" s="121"/>
      <c r="C5" s="122"/>
      <c r="D5" s="122"/>
      <c r="E5" s="122"/>
      <c r="F5" s="123" t="s">
        <v>8</v>
      </c>
    </row>
    <row r="6" spans="1:6" ht="23.25">
      <c r="A6" s="124"/>
      <c r="B6" s="124" t="s">
        <v>9</v>
      </c>
      <c r="C6" s="125"/>
      <c r="D6" s="125"/>
      <c r="E6" s="125"/>
      <c r="F6" s="125"/>
    </row>
    <row r="7" spans="1:12" ht="23.25">
      <c r="A7" s="126">
        <v>1</v>
      </c>
      <c r="B7" s="144" t="s">
        <v>104</v>
      </c>
      <c r="C7" s="127"/>
      <c r="D7" s="127">
        <v>5000</v>
      </c>
      <c r="E7" s="127"/>
      <c r="F7" s="128">
        <f>SUM(C7:E7)</f>
        <v>5000</v>
      </c>
      <c r="H7" s="195">
        <v>20000</v>
      </c>
      <c r="I7" s="196">
        <f>F7</f>
        <v>5000</v>
      </c>
      <c r="J7" s="196">
        <f>H7-I7</f>
        <v>15000</v>
      </c>
      <c r="K7" s="196">
        <f>H7</f>
        <v>20000</v>
      </c>
      <c r="L7" s="197">
        <f>K7/9</f>
        <v>2222.222222222222</v>
      </c>
    </row>
    <row r="8" spans="1:12" ht="23.25">
      <c r="A8" s="126"/>
      <c r="B8" s="125"/>
      <c r="C8" s="131"/>
      <c r="D8" s="131"/>
      <c r="E8" s="131"/>
      <c r="F8" s="128"/>
      <c r="I8" s="196"/>
      <c r="J8" s="196"/>
      <c r="K8" s="196"/>
      <c r="L8" s="197"/>
    </row>
    <row r="9" spans="1:6" ht="24" thickBot="1">
      <c r="A9" s="132"/>
      <c r="B9" s="133"/>
      <c r="C9" s="134"/>
      <c r="D9" s="134"/>
      <c r="E9" s="134"/>
      <c r="F9" s="135"/>
    </row>
    <row r="10" spans="1:6" ht="24.75" thickBot="1" thickTop="1">
      <c r="A10" s="136"/>
      <c r="B10" s="137" t="s">
        <v>5</v>
      </c>
      <c r="C10" s="138">
        <f>SUM(C7:C9)</f>
        <v>0</v>
      </c>
      <c r="D10" s="138">
        <f>SUM(D7:D9)</f>
        <v>5000</v>
      </c>
      <c r="E10" s="138">
        <f>SUM(E7:E9)</f>
        <v>0</v>
      </c>
      <c r="F10" s="138">
        <f>SUM(F7:F9)</f>
        <v>5000</v>
      </c>
    </row>
    <row r="11" spans="1:6" ht="24" thickTop="1">
      <c r="A11" s="122"/>
      <c r="B11" s="198" t="s">
        <v>10</v>
      </c>
      <c r="C11" s="140"/>
      <c r="D11" s="140"/>
      <c r="E11" s="140"/>
      <c r="F11" s="140"/>
    </row>
    <row r="12" spans="1:12" ht="23.25">
      <c r="A12" s="126">
        <v>1</v>
      </c>
      <c r="B12" s="183" t="s">
        <v>103</v>
      </c>
      <c r="C12" s="141">
        <v>48000</v>
      </c>
      <c r="D12" s="127">
        <v>48000</v>
      </c>
      <c r="E12" s="127">
        <v>48000</v>
      </c>
      <c r="F12" s="128">
        <f>SUM(C12:E12)</f>
        <v>144000</v>
      </c>
      <c r="H12" s="195">
        <v>576000</v>
      </c>
      <c r="I12" s="196">
        <f aca="true" t="shared" si="0" ref="I12:I19">F12</f>
        <v>144000</v>
      </c>
      <c r="J12" s="196">
        <f aca="true" t="shared" si="1" ref="J12:J19">H12-I12</f>
        <v>432000</v>
      </c>
      <c r="K12" s="196">
        <f>H12</f>
        <v>576000</v>
      </c>
      <c r="L12" s="197">
        <f aca="true" t="shared" si="2" ref="L12:L19">K12/9</f>
        <v>64000</v>
      </c>
    </row>
    <row r="13" spans="1:12" ht="23.25">
      <c r="A13" s="126">
        <v>2</v>
      </c>
      <c r="B13" s="199" t="s">
        <v>105</v>
      </c>
      <c r="C13" s="189"/>
      <c r="D13" s="190"/>
      <c r="E13" s="190"/>
      <c r="F13" s="191">
        <f aca="true" t="shared" si="3" ref="F13:F19">SUM(C13:E13)</f>
        <v>0</v>
      </c>
      <c r="H13" s="195">
        <v>20000</v>
      </c>
      <c r="I13" s="196">
        <f t="shared" si="0"/>
        <v>0</v>
      </c>
      <c r="J13" s="196">
        <f t="shared" si="1"/>
        <v>20000</v>
      </c>
      <c r="K13" s="196">
        <f>H13-11000</f>
        <v>9000</v>
      </c>
      <c r="L13" s="197">
        <f t="shared" si="2"/>
        <v>1000</v>
      </c>
    </row>
    <row r="14" spans="1:12" ht="23.25">
      <c r="A14" s="126">
        <v>3</v>
      </c>
      <c r="B14" s="200" t="s">
        <v>106</v>
      </c>
      <c r="C14" s="192"/>
      <c r="D14" s="190"/>
      <c r="E14" s="190"/>
      <c r="F14" s="191">
        <f t="shared" si="3"/>
        <v>0</v>
      </c>
      <c r="H14" s="195">
        <v>30000</v>
      </c>
      <c r="I14" s="196">
        <f t="shared" si="0"/>
        <v>0</v>
      </c>
      <c r="J14" s="196">
        <f t="shared" si="1"/>
        <v>30000</v>
      </c>
      <c r="K14" s="196">
        <f aca="true" t="shared" si="4" ref="K14:K19">H14</f>
        <v>30000</v>
      </c>
      <c r="L14" s="197">
        <f t="shared" si="2"/>
        <v>3333.3333333333335</v>
      </c>
    </row>
    <row r="15" spans="1:12" ht="23.25">
      <c r="A15" s="126">
        <v>4</v>
      </c>
      <c r="B15" s="200" t="s">
        <v>107</v>
      </c>
      <c r="C15" s="192"/>
      <c r="D15" s="190"/>
      <c r="E15" s="190"/>
      <c r="F15" s="191">
        <f t="shared" si="3"/>
        <v>0</v>
      </c>
      <c r="H15" s="195">
        <v>20000</v>
      </c>
      <c r="I15" s="196">
        <f t="shared" si="0"/>
        <v>0</v>
      </c>
      <c r="J15" s="196">
        <f t="shared" si="1"/>
        <v>20000</v>
      </c>
      <c r="K15" s="196">
        <f t="shared" si="4"/>
        <v>20000</v>
      </c>
      <c r="L15" s="197">
        <f t="shared" si="2"/>
        <v>2222.222222222222</v>
      </c>
    </row>
    <row r="16" spans="1:12" ht="23.25">
      <c r="A16" s="126">
        <v>5</v>
      </c>
      <c r="B16" s="200" t="s">
        <v>108</v>
      </c>
      <c r="C16" s="192"/>
      <c r="D16" s="190"/>
      <c r="E16" s="190"/>
      <c r="F16" s="191">
        <f t="shared" si="3"/>
        <v>0</v>
      </c>
      <c r="H16" s="195">
        <v>30000</v>
      </c>
      <c r="I16" s="196">
        <f t="shared" si="0"/>
        <v>0</v>
      </c>
      <c r="J16" s="196">
        <f t="shared" si="1"/>
        <v>30000</v>
      </c>
      <c r="K16" s="196">
        <f t="shared" si="4"/>
        <v>30000</v>
      </c>
      <c r="L16" s="197">
        <f t="shared" si="2"/>
        <v>3333.3333333333335</v>
      </c>
    </row>
    <row r="17" spans="1:12" ht="23.25">
      <c r="A17" s="126">
        <v>6</v>
      </c>
      <c r="B17" s="200" t="s">
        <v>109</v>
      </c>
      <c r="C17" s="192"/>
      <c r="D17" s="190"/>
      <c r="E17" s="190"/>
      <c r="F17" s="191">
        <f t="shared" si="3"/>
        <v>0</v>
      </c>
      <c r="H17" s="195">
        <v>10000</v>
      </c>
      <c r="I17" s="196">
        <f t="shared" si="0"/>
        <v>0</v>
      </c>
      <c r="J17" s="196">
        <f t="shared" si="1"/>
        <v>10000</v>
      </c>
      <c r="K17" s="196">
        <f t="shared" si="4"/>
        <v>10000</v>
      </c>
      <c r="L17" s="197">
        <f t="shared" si="2"/>
        <v>1111.111111111111</v>
      </c>
    </row>
    <row r="18" spans="1:12" ht="23.25">
      <c r="A18" s="126"/>
      <c r="B18" s="125"/>
      <c r="C18" s="142"/>
      <c r="D18" s="127"/>
      <c r="E18" s="127"/>
      <c r="F18" s="128">
        <f t="shared" si="3"/>
        <v>0</v>
      </c>
      <c r="I18" s="196">
        <f t="shared" si="0"/>
        <v>0</v>
      </c>
      <c r="J18" s="196">
        <f t="shared" si="1"/>
        <v>0</v>
      </c>
      <c r="K18" s="196">
        <f t="shared" si="4"/>
        <v>0</v>
      </c>
      <c r="L18" s="197">
        <f t="shared" si="2"/>
        <v>0</v>
      </c>
    </row>
    <row r="19" spans="1:12" ht="24" thickBot="1">
      <c r="A19" s="132"/>
      <c r="B19" s="125"/>
      <c r="C19" s="142"/>
      <c r="D19" s="127"/>
      <c r="E19" s="127"/>
      <c r="F19" s="128">
        <f t="shared" si="3"/>
        <v>0</v>
      </c>
      <c r="I19" s="196">
        <f t="shared" si="0"/>
        <v>0</v>
      </c>
      <c r="J19" s="196">
        <f t="shared" si="1"/>
        <v>0</v>
      </c>
      <c r="K19" s="196">
        <f t="shared" si="4"/>
        <v>0</v>
      </c>
      <c r="L19" s="197">
        <f t="shared" si="2"/>
        <v>0</v>
      </c>
    </row>
    <row r="20" spans="1:6" ht="24.75" thickBot="1" thickTop="1">
      <c r="A20" s="136"/>
      <c r="B20" s="137" t="s">
        <v>5</v>
      </c>
      <c r="C20" s="143">
        <f>SUM(C12:C19)</f>
        <v>48000</v>
      </c>
      <c r="D20" s="143">
        <f>SUM(D12:D19)</f>
        <v>48000</v>
      </c>
      <c r="E20" s="143">
        <f>SUM(E12:E19)</f>
        <v>48000</v>
      </c>
      <c r="F20" s="138">
        <f>SUM(C20:E20)</f>
        <v>144000</v>
      </c>
    </row>
    <row r="21" spans="1:6" ht="24" thickTop="1">
      <c r="A21" s="125"/>
      <c r="B21" s="124" t="s">
        <v>11</v>
      </c>
      <c r="C21" s="125"/>
      <c r="D21" s="125"/>
      <c r="E21" s="125"/>
      <c r="F21" s="125"/>
    </row>
    <row r="22" spans="1:12" ht="23.25">
      <c r="A22" s="126">
        <v>1</v>
      </c>
      <c r="B22" s="201" t="s">
        <v>110</v>
      </c>
      <c r="C22" s="193"/>
      <c r="D22" s="193"/>
      <c r="E22" s="193"/>
      <c r="F22" s="191">
        <f>SUM(C22:E22)</f>
        <v>0</v>
      </c>
      <c r="G22" s="202"/>
      <c r="H22" s="203">
        <v>20000</v>
      </c>
      <c r="I22" s="196">
        <f>F22</f>
        <v>0</v>
      </c>
      <c r="J22" s="196">
        <f>H22-I22</f>
        <v>20000</v>
      </c>
      <c r="K22" s="196">
        <f>H22</f>
        <v>20000</v>
      </c>
      <c r="L22" s="197">
        <f>K22/9</f>
        <v>2222.222222222222</v>
      </c>
    </row>
    <row r="23" spans="1:12" ht="23.25">
      <c r="A23" s="126">
        <v>2</v>
      </c>
      <c r="B23" s="201" t="s">
        <v>111</v>
      </c>
      <c r="C23" s="193"/>
      <c r="D23" s="193"/>
      <c r="E23" s="193"/>
      <c r="F23" s="191">
        <f>SUM(C23:E23)</f>
        <v>0</v>
      </c>
      <c r="G23" s="202"/>
      <c r="H23" s="203">
        <v>20000</v>
      </c>
      <c r="I23" s="196">
        <f>F23</f>
        <v>0</v>
      </c>
      <c r="J23" s="196">
        <f>H23-I23</f>
        <v>20000</v>
      </c>
      <c r="K23" s="196">
        <f>H23</f>
        <v>20000</v>
      </c>
      <c r="L23" s="197">
        <f>K23/9</f>
        <v>2222.222222222222</v>
      </c>
    </row>
    <row r="24" spans="1:12" ht="23.25">
      <c r="A24" s="126">
        <v>3</v>
      </c>
      <c r="B24" s="201" t="s">
        <v>112</v>
      </c>
      <c r="C24" s="193"/>
      <c r="D24" s="193"/>
      <c r="E24" s="193"/>
      <c r="F24" s="191">
        <f>SUM(C24:E24)</f>
        <v>0</v>
      </c>
      <c r="G24" s="202"/>
      <c r="H24" s="203">
        <v>10000</v>
      </c>
      <c r="I24" s="196">
        <f>F24</f>
        <v>0</v>
      </c>
      <c r="J24" s="196">
        <f>H24-I24</f>
        <v>10000</v>
      </c>
      <c r="K24" s="196">
        <f>H24</f>
        <v>10000</v>
      </c>
      <c r="L24" s="197">
        <f>K24/9</f>
        <v>1111.111111111111</v>
      </c>
    </row>
    <row r="25" spans="1:12" ht="23.25">
      <c r="A25" s="126">
        <v>4</v>
      </c>
      <c r="B25" s="182"/>
      <c r="C25" s="148"/>
      <c r="D25" s="148"/>
      <c r="E25" s="148"/>
      <c r="F25" s="128"/>
      <c r="G25" s="202"/>
      <c r="H25" s="203"/>
      <c r="I25" s="196">
        <f>F25</f>
        <v>0</v>
      </c>
      <c r="J25" s="196">
        <f>H25-I25</f>
        <v>0</v>
      </c>
      <c r="K25" s="196">
        <f>H25</f>
        <v>0</v>
      </c>
      <c r="L25" s="197">
        <f>K25/9</f>
        <v>0</v>
      </c>
    </row>
    <row r="26" spans="1:12" ht="24" thickBot="1">
      <c r="A26" s="126"/>
      <c r="B26" s="125"/>
      <c r="C26" s="151"/>
      <c r="D26" s="151"/>
      <c r="E26" s="151"/>
      <c r="F26" s="128"/>
      <c r="G26" s="177"/>
      <c r="H26" s="203"/>
      <c r="I26" s="177"/>
      <c r="J26" s="177"/>
      <c r="K26" s="177"/>
      <c r="L26" s="177"/>
    </row>
    <row r="27" spans="1:12" ht="24.75" thickBot="1" thickTop="1">
      <c r="A27" s="136"/>
      <c r="B27" s="137" t="s">
        <v>5</v>
      </c>
      <c r="C27" s="138">
        <f>SUM(C22:C26)</f>
        <v>0</v>
      </c>
      <c r="D27" s="138">
        <f>SUM(D22:D26)</f>
        <v>0</v>
      </c>
      <c r="E27" s="138">
        <f>SUM(E22:E26)</f>
        <v>0</v>
      </c>
      <c r="F27" s="138">
        <f>SUM(C27:E27)</f>
        <v>0</v>
      </c>
      <c r="G27" s="177"/>
      <c r="H27" s="203"/>
      <c r="I27" s="177"/>
      <c r="J27" s="177"/>
      <c r="K27" s="177"/>
      <c r="L27" s="177"/>
    </row>
    <row r="28" spans="1:6" ht="24" thickTop="1">
      <c r="A28" s="126"/>
      <c r="B28" s="163" t="s">
        <v>47</v>
      </c>
      <c r="C28" s="128"/>
      <c r="D28" s="128"/>
      <c r="E28" s="128"/>
      <c r="F28" s="158"/>
    </row>
    <row r="29" spans="1:12" ht="23.25">
      <c r="A29" s="126">
        <v>1</v>
      </c>
      <c r="B29" s="205" t="s">
        <v>113</v>
      </c>
      <c r="C29" s="191">
        <v>0</v>
      </c>
      <c r="D29" s="191">
        <v>0</v>
      </c>
      <c r="E29" s="191">
        <v>0</v>
      </c>
      <c r="F29" s="206">
        <f>SUM(C29:E29)</f>
        <v>0</v>
      </c>
      <c r="G29" s="204">
        <v>211</v>
      </c>
      <c r="H29" s="195">
        <v>26000</v>
      </c>
      <c r="I29" s="196">
        <f>F29</f>
        <v>0</v>
      </c>
      <c r="J29" s="196">
        <f>H29-I29</f>
        <v>26000</v>
      </c>
      <c r="K29" s="196">
        <f>H29</f>
        <v>26000</v>
      </c>
      <c r="L29" s="197">
        <f>K29/9</f>
        <v>2888.8888888888887</v>
      </c>
    </row>
    <row r="30" spans="1:12" ht="23.25">
      <c r="A30" s="126">
        <v>2</v>
      </c>
      <c r="B30" s="205" t="s">
        <v>114</v>
      </c>
      <c r="C30" s="191">
        <v>0</v>
      </c>
      <c r="D30" s="191">
        <v>0</v>
      </c>
      <c r="E30" s="191">
        <v>0</v>
      </c>
      <c r="F30" s="206">
        <f>SUM(C30:E30)</f>
        <v>0</v>
      </c>
      <c r="H30" s="195">
        <v>19000</v>
      </c>
      <c r="I30" s="196">
        <f>F30</f>
        <v>0</v>
      </c>
      <c r="J30" s="196">
        <f>H30-I30</f>
        <v>19000</v>
      </c>
      <c r="K30" s="196">
        <f>H30</f>
        <v>19000</v>
      </c>
      <c r="L30" s="197">
        <f>K30/9</f>
        <v>2111.1111111111113</v>
      </c>
    </row>
    <row r="31" spans="1:12" ht="23.25">
      <c r="A31" s="126">
        <v>3</v>
      </c>
      <c r="B31" s="205" t="s">
        <v>115</v>
      </c>
      <c r="C31" s="191">
        <v>0</v>
      </c>
      <c r="D31" s="191">
        <v>0</v>
      </c>
      <c r="E31" s="191">
        <v>0</v>
      </c>
      <c r="F31" s="206">
        <f>SUM(C31:E31)</f>
        <v>0</v>
      </c>
      <c r="H31" s="195">
        <v>7000</v>
      </c>
      <c r="I31" s="196">
        <f>F31</f>
        <v>0</v>
      </c>
      <c r="J31" s="196">
        <f>H31-I31</f>
        <v>7000</v>
      </c>
      <c r="K31" s="196">
        <f>H31</f>
        <v>7000</v>
      </c>
      <c r="L31" s="197">
        <f>K31/9</f>
        <v>777.7777777777778</v>
      </c>
    </row>
    <row r="32" spans="1:12" ht="23.25">
      <c r="A32" s="126">
        <v>4</v>
      </c>
      <c r="B32" s="205" t="s">
        <v>116</v>
      </c>
      <c r="C32" s="191">
        <v>0</v>
      </c>
      <c r="D32" s="191">
        <v>0</v>
      </c>
      <c r="E32" s="191">
        <v>0</v>
      </c>
      <c r="F32" s="206">
        <f>SUM(C32:E32)</f>
        <v>0</v>
      </c>
      <c r="H32" s="195">
        <v>28000</v>
      </c>
      <c r="I32" s="196">
        <f>F32</f>
        <v>0</v>
      </c>
      <c r="J32" s="196">
        <f>H32-I32</f>
        <v>28000</v>
      </c>
      <c r="K32" s="196">
        <f>H32</f>
        <v>28000</v>
      </c>
      <c r="L32" s="197">
        <f>K32/9</f>
        <v>3111.1111111111113</v>
      </c>
    </row>
    <row r="33" spans="1:12" ht="24" thickBot="1">
      <c r="A33" s="126"/>
      <c r="B33" s="157"/>
      <c r="C33" s="128"/>
      <c r="D33" s="128"/>
      <c r="E33" s="128"/>
      <c r="F33" s="158"/>
      <c r="I33" s="196">
        <f>F33</f>
        <v>0</v>
      </c>
      <c r="J33" s="196">
        <f>H33-I33</f>
        <v>0</v>
      </c>
      <c r="K33" s="196">
        <f>H33</f>
        <v>0</v>
      </c>
      <c r="L33" s="197">
        <f>K33/9</f>
        <v>0</v>
      </c>
    </row>
    <row r="34" spans="1:9" ht="24.75" thickBot="1" thickTop="1">
      <c r="A34" s="136"/>
      <c r="B34" s="137" t="s">
        <v>5</v>
      </c>
      <c r="C34" s="138">
        <f>SUM(C29:C33)</f>
        <v>0</v>
      </c>
      <c r="D34" s="138">
        <f>SUM(D29:D33)</f>
        <v>0</v>
      </c>
      <c r="E34" s="138">
        <f>SUM(E29:E33)</f>
        <v>0</v>
      </c>
      <c r="F34" s="138">
        <f>SUM(C34:E34)</f>
        <v>0</v>
      </c>
      <c r="H34" s="195">
        <f>SUM(H7:H33)</f>
        <v>836000</v>
      </c>
      <c r="I34" s="194">
        <f>596000+240000</f>
        <v>836000</v>
      </c>
    </row>
    <row r="35" spans="1:6" ht="33" customHeight="1" thickTop="1">
      <c r="A35" s="266" t="s">
        <v>33</v>
      </c>
      <c r="B35" s="266"/>
      <c r="C35" s="266"/>
      <c r="D35" s="266"/>
      <c r="E35" s="266"/>
      <c r="F35" s="266"/>
    </row>
    <row r="36" spans="1:6" ht="23.25">
      <c r="A36" s="268" t="s">
        <v>254</v>
      </c>
      <c r="B36" s="268"/>
      <c r="C36" s="268"/>
      <c r="D36" s="268"/>
      <c r="E36" s="268"/>
      <c r="F36" s="268"/>
    </row>
    <row r="37" spans="1:6" ht="23.25">
      <c r="A37" s="269" t="s">
        <v>198</v>
      </c>
      <c r="B37" s="269"/>
      <c r="C37" s="269"/>
      <c r="D37" s="269"/>
      <c r="E37" s="269"/>
      <c r="F37" s="269"/>
    </row>
    <row r="38" spans="1:6" ht="23.25">
      <c r="A38" s="118" t="s">
        <v>0</v>
      </c>
      <c r="B38" s="118" t="s">
        <v>1</v>
      </c>
      <c r="C38" s="119" t="s">
        <v>23</v>
      </c>
      <c r="D38" s="119" t="s">
        <v>24</v>
      </c>
      <c r="E38" s="119" t="s">
        <v>25</v>
      </c>
      <c r="F38" s="120" t="s">
        <v>5</v>
      </c>
    </row>
    <row r="39" spans="1:12" ht="23.25">
      <c r="A39" s="121"/>
      <c r="B39" s="121"/>
      <c r="C39" s="122"/>
      <c r="D39" s="122"/>
      <c r="E39" s="122"/>
      <c r="F39" s="123" t="s">
        <v>8</v>
      </c>
      <c r="K39" s="194" t="s">
        <v>39</v>
      </c>
      <c r="L39" s="194" t="s">
        <v>72</v>
      </c>
    </row>
    <row r="40" spans="1:6" ht="23.25">
      <c r="A40" s="124"/>
      <c r="B40" s="124" t="s">
        <v>9</v>
      </c>
      <c r="C40" s="125"/>
      <c r="D40" s="125"/>
      <c r="E40" s="125"/>
      <c r="F40" s="125"/>
    </row>
    <row r="41" spans="1:13" ht="23.25">
      <c r="A41" s="126">
        <v>1</v>
      </c>
      <c r="B41" s="144" t="s">
        <v>104</v>
      </c>
      <c r="C41" s="127">
        <v>5000</v>
      </c>
      <c r="D41" s="127"/>
      <c r="E41" s="127"/>
      <c r="F41" s="128">
        <f>SUM(C41:E41)</f>
        <v>5000</v>
      </c>
      <c r="H41" s="195">
        <f>J7</f>
        <v>15000</v>
      </c>
      <c r="I41" s="196">
        <f>F41</f>
        <v>5000</v>
      </c>
      <c r="J41" s="196">
        <f>H41-I41</f>
        <v>10000</v>
      </c>
      <c r="K41" s="196"/>
      <c r="L41" s="197"/>
      <c r="M41" s="231">
        <f>J41+K41-L41</f>
        <v>10000</v>
      </c>
    </row>
    <row r="42" spans="1:13" ht="23.25">
      <c r="A42" s="126"/>
      <c r="B42" s="125"/>
      <c r="C42" s="131"/>
      <c r="D42" s="131"/>
      <c r="E42" s="131"/>
      <c r="F42" s="128"/>
      <c r="H42" s="195">
        <f aca="true" t="shared" si="5" ref="H42:H66">J8</f>
        <v>0</v>
      </c>
      <c r="I42" s="196">
        <f aca="true" t="shared" si="6" ref="I42:I66">F42</f>
        <v>0</v>
      </c>
      <c r="J42" s="196">
        <f aca="true" t="shared" si="7" ref="J42:J67">H42-I42</f>
        <v>0</v>
      </c>
      <c r="K42" s="196"/>
      <c r="L42" s="197"/>
      <c r="M42" s="231">
        <f aca="true" t="shared" si="8" ref="M42:M68">J42+K42-L42</f>
        <v>0</v>
      </c>
    </row>
    <row r="43" spans="1:13" ht="24" thickBot="1">
      <c r="A43" s="132"/>
      <c r="B43" s="133"/>
      <c r="C43" s="134"/>
      <c r="D43" s="134"/>
      <c r="E43" s="134"/>
      <c r="F43" s="135"/>
      <c r="H43" s="195">
        <f t="shared" si="5"/>
        <v>0</v>
      </c>
      <c r="I43" s="196">
        <f t="shared" si="6"/>
        <v>0</v>
      </c>
      <c r="J43" s="196">
        <f t="shared" si="7"/>
        <v>0</v>
      </c>
      <c r="M43" s="231">
        <f t="shared" si="8"/>
        <v>0</v>
      </c>
    </row>
    <row r="44" spans="1:13" ht="24.75" thickBot="1" thickTop="1">
      <c r="A44" s="136"/>
      <c r="B44" s="137" t="s">
        <v>5</v>
      </c>
      <c r="C44" s="138">
        <f>SUM(C41:C43)</f>
        <v>5000</v>
      </c>
      <c r="D44" s="138">
        <f>SUM(D41:D43)</f>
        <v>0</v>
      </c>
      <c r="E44" s="138">
        <f>SUM(E41:E43)</f>
        <v>0</v>
      </c>
      <c r="F44" s="138">
        <f>SUM(F41:F43)</f>
        <v>5000</v>
      </c>
      <c r="I44" s="196"/>
      <c r="J44" s="196">
        <f t="shared" si="7"/>
        <v>0</v>
      </c>
      <c r="M44" s="231">
        <f t="shared" si="8"/>
        <v>0</v>
      </c>
    </row>
    <row r="45" spans="1:13" ht="24" thickTop="1">
      <c r="A45" s="122"/>
      <c r="B45" s="198" t="s">
        <v>10</v>
      </c>
      <c r="C45" s="140"/>
      <c r="D45" s="140"/>
      <c r="E45" s="140"/>
      <c r="F45" s="140"/>
      <c r="H45" s="195">
        <f t="shared" si="5"/>
        <v>0</v>
      </c>
      <c r="I45" s="196">
        <f t="shared" si="6"/>
        <v>0</v>
      </c>
      <c r="J45" s="196">
        <f t="shared" si="7"/>
        <v>0</v>
      </c>
      <c r="M45" s="231">
        <f t="shared" si="8"/>
        <v>0</v>
      </c>
    </row>
    <row r="46" spans="1:13" ht="23.25">
      <c r="A46" s="126">
        <v>1</v>
      </c>
      <c r="B46" s="183" t="s">
        <v>103</v>
      </c>
      <c r="C46" s="141">
        <v>48000</v>
      </c>
      <c r="D46" s="127">
        <v>48000</v>
      </c>
      <c r="E46" s="127">
        <v>48000</v>
      </c>
      <c r="F46" s="128">
        <f>SUM(C46:E46)</f>
        <v>144000</v>
      </c>
      <c r="H46" s="195">
        <f t="shared" si="5"/>
        <v>432000</v>
      </c>
      <c r="I46" s="196">
        <f t="shared" si="6"/>
        <v>144000</v>
      </c>
      <c r="J46" s="196">
        <f t="shared" si="7"/>
        <v>288000</v>
      </c>
      <c r="K46" s="196"/>
      <c r="L46" s="197"/>
      <c r="M46" s="231">
        <f t="shared" si="8"/>
        <v>288000</v>
      </c>
    </row>
    <row r="47" spans="1:13" ht="23.25">
      <c r="A47" s="126">
        <v>2</v>
      </c>
      <c r="B47" s="199" t="s">
        <v>105</v>
      </c>
      <c r="C47" s="189"/>
      <c r="D47" s="190"/>
      <c r="E47" s="190"/>
      <c r="F47" s="191">
        <f aca="true" t="shared" si="9" ref="F47:F53">SUM(C47:E47)</f>
        <v>0</v>
      </c>
      <c r="H47" s="195">
        <f t="shared" si="5"/>
        <v>20000</v>
      </c>
      <c r="I47" s="196">
        <f t="shared" si="6"/>
        <v>0</v>
      </c>
      <c r="J47" s="196">
        <f t="shared" si="7"/>
        <v>20000</v>
      </c>
      <c r="K47" s="196"/>
      <c r="L47" s="197"/>
      <c r="M47" s="231">
        <f t="shared" si="8"/>
        <v>20000</v>
      </c>
    </row>
    <row r="48" spans="1:13" ht="23.25">
      <c r="A48" s="126">
        <v>3</v>
      </c>
      <c r="B48" s="200" t="s">
        <v>106</v>
      </c>
      <c r="C48" s="192"/>
      <c r="D48" s="190"/>
      <c r="E48" s="190"/>
      <c r="F48" s="191">
        <f t="shared" si="9"/>
        <v>0</v>
      </c>
      <c r="H48" s="195">
        <f t="shared" si="5"/>
        <v>30000</v>
      </c>
      <c r="I48" s="196">
        <f t="shared" si="6"/>
        <v>0</v>
      </c>
      <c r="J48" s="196">
        <f t="shared" si="7"/>
        <v>30000</v>
      </c>
      <c r="K48" s="196"/>
      <c r="L48" s="197"/>
      <c r="M48" s="231">
        <f t="shared" si="8"/>
        <v>30000</v>
      </c>
    </row>
    <row r="49" spans="1:13" ht="23.25">
      <c r="A49" s="126">
        <v>4</v>
      </c>
      <c r="B49" s="200" t="s">
        <v>107</v>
      </c>
      <c r="C49" s="192"/>
      <c r="D49" s="190"/>
      <c r="E49" s="190"/>
      <c r="F49" s="191">
        <f t="shared" si="9"/>
        <v>0</v>
      </c>
      <c r="H49" s="195">
        <f t="shared" si="5"/>
        <v>20000</v>
      </c>
      <c r="I49" s="196">
        <f t="shared" si="6"/>
        <v>0</v>
      </c>
      <c r="J49" s="196">
        <f t="shared" si="7"/>
        <v>20000</v>
      </c>
      <c r="K49" s="196"/>
      <c r="L49" s="197"/>
      <c r="M49" s="231">
        <f t="shared" si="8"/>
        <v>20000</v>
      </c>
    </row>
    <row r="50" spans="1:13" ht="23.25">
      <c r="A50" s="126">
        <v>5</v>
      </c>
      <c r="B50" s="200" t="s">
        <v>108</v>
      </c>
      <c r="C50" s="192"/>
      <c r="D50" s="190"/>
      <c r="E50" s="190"/>
      <c r="F50" s="191">
        <f t="shared" si="9"/>
        <v>0</v>
      </c>
      <c r="H50" s="195">
        <f t="shared" si="5"/>
        <v>30000</v>
      </c>
      <c r="I50" s="196">
        <f t="shared" si="6"/>
        <v>0</v>
      </c>
      <c r="J50" s="196">
        <f t="shared" si="7"/>
        <v>30000</v>
      </c>
      <c r="K50" s="196"/>
      <c r="L50" s="197">
        <v>22000</v>
      </c>
      <c r="M50" s="231">
        <f t="shared" si="8"/>
        <v>8000</v>
      </c>
    </row>
    <row r="51" spans="1:13" ht="23.25">
      <c r="A51" s="126">
        <v>6</v>
      </c>
      <c r="B51" s="200" t="s">
        <v>109</v>
      </c>
      <c r="C51" s="192">
        <v>3000</v>
      </c>
      <c r="D51" s="190"/>
      <c r="E51" s="190"/>
      <c r="F51" s="191">
        <f t="shared" si="9"/>
        <v>3000</v>
      </c>
      <c r="H51" s="195">
        <f t="shared" si="5"/>
        <v>10000</v>
      </c>
      <c r="I51" s="196">
        <f t="shared" si="6"/>
        <v>3000</v>
      </c>
      <c r="J51" s="196">
        <f t="shared" si="7"/>
        <v>7000</v>
      </c>
      <c r="K51" s="196"/>
      <c r="L51" s="197"/>
      <c r="M51" s="231">
        <f t="shared" si="8"/>
        <v>7000</v>
      </c>
    </row>
    <row r="52" spans="1:13" ht="23.25">
      <c r="A52" s="126"/>
      <c r="B52" s="125"/>
      <c r="C52" s="142"/>
      <c r="D52" s="127"/>
      <c r="E52" s="127"/>
      <c r="F52" s="128">
        <f t="shared" si="9"/>
        <v>0</v>
      </c>
      <c r="H52" s="195">
        <f t="shared" si="5"/>
        <v>0</v>
      </c>
      <c r="I52" s="196">
        <f t="shared" si="6"/>
        <v>0</v>
      </c>
      <c r="J52" s="196">
        <f t="shared" si="7"/>
        <v>0</v>
      </c>
      <c r="K52" s="196"/>
      <c r="L52" s="197"/>
      <c r="M52" s="231">
        <f t="shared" si="8"/>
        <v>0</v>
      </c>
    </row>
    <row r="53" spans="1:13" ht="24" thickBot="1">
      <c r="A53" s="132"/>
      <c r="B53" s="125"/>
      <c r="C53" s="142"/>
      <c r="D53" s="127"/>
      <c r="E53" s="127"/>
      <c r="F53" s="128">
        <f t="shared" si="9"/>
        <v>0</v>
      </c>
      <c r="H53" s="195">
        <f t="shared" si="5"/>
        <v>0</v>
      </c>
      <c r="I53" s="196">
        <f t="shared" si="6"/>
        <v>0</v>
      </c>
      <c r="J53" s="196">
        <f t="shared" si="7"/>
        <v>0</v>
      </c>
      <c r="K53" s="196"/>
      <c r="L53" s="197"/>
      <c r="M53" s="231">
        <f t="shared" si="8"/>
        <v>0</v>
      </c>
    </row>
    <row r="54" spans="1:13" ht="24.75" thickBot="1" thickTop="1">
      <c r="A54" s="136"/>
      <c r="B54" s="137" t="s">
        <v>5</v>
      </c>
      <c r="C54" s="143">
        <f>SUM(C46:C53)</f>
        <v>51000</v>
      </c>
      <c r="D54" s="143">
        <f>SUM(D46:D53)</f>
        <v>48000</v>
      </c>
      <c r="E54" s="143">
        <f>SUM(E46:E53)</f>
        <v>48000</v>
      </c>
      <c r="F54" s="138">
        <f>SUM(C54:E54)</f>
        <v>147000</v>
      </c>
      <c r="I54" s="196"/>
      <c r="J54" s="196">
        <f t="shared" si="7"/>
        <v>0</v>
      </c>
      <c r="M54" s="231">
        <f t="shared" si="8"/>
        <v>0</v>
      </c>
    </row>
    <row r="55" spans="1:13" ht="24" thickTop="1">
      <c r="A55" s="125"/>
      <c r="B55" s="124" t="s">
        <v>11</v>
      </c>
      <c r="C55" s="125"/>
      <c r="D55" s="125"/>
      <c r="E55" s="125"/>
      <c r="F55" s="125"/>
      <c r="H55" s="195">
        <f t="shared" si="5"/>
        <v>0</v>
      </c>
      <c r="I55" s="196">
        <f t="shared" si="6"/>
        <v>0</v>
      </c>
      <c r="J55" s="196">
        <f t="shared" si="7"/>
        <v>0</v>
      </c>
      <c r="M55" s="231">
        <f t="shared" si="8"/>
        <v>0</v>
      </c>
    </row>
    <row r="56" spans="1:13" ht="23.25">
      <c r="A56" s="126">
        <v>1</v>
      </c>
      <c r="B56" s="201" t="s">
        <v>110</v>
      </c>
      <c r="C56" s="193"/>
      <c r="D56" s="193"/>
      <c r="E56" s="193"/>
      <c r="F56" s="191">
        <f>SUM(C56:E56)</f>
        <v>0</v>
      </c>
      <c r="G56" s="202"/>
      <c r="H56" s="195">
        <f t="shared" si="5"/>
        <v>20000</v>
      </c>
      <c r="I56" s="196">
        <f t="shared" si="6"/>
        <v>0</v>
      </c>
      <c r="J56" s="196">
        <f t="shared" si="7"/>
        <v>20000</v>
      </c>
      <c r="K56" s="196"/>
      <c r="L56" s="197"/>
      <c r="M56" s="231">
        <f t="shared" si="8"/>
        <v>20000</v>
      </c>
    </row>
    <row r="57" spans="1:13" ht="23.25">
      <c r="A57" s="126">
        <v>2</v>
      </c>
      <c r="B57" s="201" t="s">
        <v>111</v>
      </c>
      <c r="C57" s="193"/>
      <c r="D57" s="193"/>
      <c r="E57" s="193"/>
      <c r="F57" s="191">
        <f>SUM(C57:E57)</f>
        <v>0</v>
      </c>
      <c r="G57" s="202"/>
      <c r="H57" s="195">
        <f t="shared" si="5"/>
        <v>20000</v>
      </c>
      <c r="I57" s="196">
        <f t="shared" si="6"/>
        <v>0</v>
      </c>
      <c r="J57" s="196">
        <f t="shared" si="7"/>
        <v>20000</v>
      </c>
      <c r="K57" s="196"/>
      <c r="L57" s="197"/>
      <c r="M57" s="231">
        <f t="shared" si="8"/>
        <v>20000</v>
      </c>
    </row>
    <row r="58" spans="1:13" ht="23.25">
      <c r="A58" s="126">
        <v>3</v>
      </c>
      <c r="B58" s="201" t="s">
        <v>112</v>
      </c>
      <c r="C58" s="193"/>
      <c r="D58" s="193"/>
      <c r="E58" s="193"/>
      <c r="F58" s="191">
        <f>SUM(C58:E58)</f>
        <v>0</v>
      </c>
      <c r="G58" s="202"/>
      <c r="H58" s="195">
        <f t="shared" si="5"/>
        <v>10000</v>
      </c>
      <c r="I58" s="196">
        <f t="shared" si="6"/>
        <v>0</v>
      </c>
      <c r="J58" s="196">
        <f t="shared" si="7"/>
        <v>10000</v>
      </c>
      <c r="K58" s="196"/>
      <c r="L58" s="197"/>
      <c r="M58" s="231">
        <f t="shared" si="8"/>
        <v>10000</v>
      </c>
    </row>
    <row r="59" spans="1:13" ht="23.25">
      <c r="A59" s="126">
        <v>4</v>
      </c>
      <c r="B59" s="182"/>
      <c r="C59" s="148"/>
      <c r="D59" s="148"/>
      <c r="E59" s="148"/>
      <c r="F59" s="128"/>
      <c r="G59" s="202"/>
      <c r="H59" s="195">
        <f t="shared" si="5"/>
        <v>0</v>
      </c>
      <c r="I59" s="196">
        <f t="shared" si="6"/>
        <v>0</v>
      </c>
      <c r="J59" s="196">
        <f t="shared" si="7"/>
        <v>0</v>
      </c>
      <c r="K59" s="196"/>
      <c r="L59" s="197"/>
      <c r="M59" s="231">
        <f t="shared" si="8"/>
        <v>0</v>
      </c>
    </row>
    <row r="60" spans="1:13" ht="24" thickBot="1">
      <c r="A60" s="126"/>
      <c r="B60" s="125"/>
      <c r="C60" s="151"/>
      <c r="D60" s="151"/>
      <c r="E60" s="151"/>
      <c r="F60" s="128"/>
      <c r="G60" s="177"/>
      <c r="H60" s="195">
        <f t="shared" si="5"/>
        <v>0</v>
      </c>
      <c r="I60" s="196">
        <f t="shared" si="6"/>
        <v>0</v>
      </c>
      <c r="J60" s="196">
        <f t="shared" si="7"/>
        <v>0</v>
      </c>
      <c r="K60" s="177"/>
      <c r="L60" s="177"/>
      <c r="M60" s="231">
        <f t="shared" si="8"/>
        <v>0</v>
      </c>
    </row>
    <row r="61" spans="1:13" ht="24.75" thickBot="1" thickTop="1">
      <c r="A61" s="136"/>
      <c r="B61" s="137" t="s">
        <v>5</v>
      </c>
      <c r="C61" s="138">
        <f>SUM(C56:C60)</f>
        <v>0</v>
      </c>
      <c r="D61" s="138">
        <f>SUM(D56:D60)</f>
        <v>0</v>
      </c>
      <c r="E61" s="138">
        <f>SUM(E56:E60)</f>
        <v>0</v>
      </c>
      <c r="F61" s="138">
        <f>SUM(C61:E61)</f>
        <v>0</v>
      </c>
      <c r="G61" s="177"/>
      <c r="I61" s="196"/>
      <c r="J61" s="196">
        <f t="shared" si="7"/>
        <v>0</v>
      </c>
      <c r="K61" s="177"/>
      <c r="L61" s="177"/>
      <c r="M61" s="231">
        <f t="shared" si="8"/>
        <v>0</v>
      </c>
    </row>
    <row r="62" spans="1:13" ht="24" thickTop="1">
      <c r="A62" s="126"/>
      <c r="B62" s="163" t="s">
        <v>47</v>
      </c>
      <c r="C62" s="128"/>
      <c r="D62" s="128"/>
      <c r="E62" s="128"/>
      <c r="F62" s="158"/>
      <c r="H62" s="195">
        <f t="shared" si="5"/>
        <v>0</v>
      </c>
      <c r="I62" s="196">
        <f t="shared" si="6"/>
        <v>0</v>
      </c>
      <c r="J62" s="196">
        <f t="shared" si="7"/>
        <v>0</v>
      </c>
      <c r="M62" s="231">
        <f t="shared" si="8"/>
        <v>0</v>
      </c>
    </row>
    <row r="63" spans="1:13" ht="23.25">
      <c r="A63" s="126">
        <v>1</v>
      </c>
      <c r="B63" s="205" t="s">
        <v>113</v>
      </c>
      <c r="C63" s="191">
        <v>0</v>
      </c>
      <c r="D63" s="191">
        <v>0</v>
      </c>
      <c r="E63" s="191">
        <v>0</v>
      </c>
      <c r="F63" s="206">
        <f>SUM(C63:E63)</f>
        <v>0</v>
      </c>
      <c r="G63" s="204">
        <v>211</v>
      </c>
      <c r="H63" s="195">
        <f t="shared" si="5"/>
        <v>26000</v>
      </c>
      <c r="I63" s="196">
        <f t="shared" si="6"/>
        <v>0</v>
      </c>
      <c r="J63" s="196">
        <f t="shared" si="7"/>
        <v>26000</v>
      </c>
      <c r="K63" s="196"/>
      <c r="L63" s="197"/>
      <c r="M63" s="231">
        <f t="shared" si="8"/>
        <v>26000</v>
      </c>
    </row>
    <row r="64" spans="1:13" ht="23.25">
      <c r="A64" s="126">
        <v>2</v>
      </c>
      <c r="B64" s="205" t="s">
        <v>114</v>
      </c>
      <c r="C64" s="191">
        <v>0</v>
      </c>
      <c r="D64" s="191">
        <v>0</v>
      </c>
      <c r="E64" s="191">
        <v>0</v>
      </c>
      <c r="F64" s="206">
        <f>SUM(C64:E64)</f>
        <v>0</v>
      </c>
      <c r="H64" s="195">
        <f t="shared" si="5"/>
        <v>19000</v>
      </c>
      <c r="I64" s="196">
        <f t="shared" si="6"/>
        <v>0</v>
      </c>
      <c r="J64" s="196">
        <f t="shared" si="7"/>
        <v>19000</v>
      </c>
      <c r="K64" s="196"/>
      <c r="L64" s="197"/>
      <c r="M64" s="231">
        <f t="shared" si="8"/>
        <v>19000</v>
      </c>
    </row>
    <row r="65" spans="1:13" ht="23.25">
      <c r="A65" s="126">
        <v>3</v>
      </c>
      <c r="B65" s="205" t="s">
        <v>115</v>
      </c>
      <c r="C65" s="191">
        <v>0</v>
      </c>
      <c r="D65" s="191">
        <v>0</v>
      </c>
      <c r="E65" s="191">
        <v>0</v>
      </c>
      <c r="F65" s="206">
        <f>SUM(C65:E65)</f>
        <v>0</v>
      </c>
      <c r="H65" s="195">
        <f t="shared" si="5"/>
        <v>7000</v>
      </c>
      <c r="I65" s="196">
        <f t="shared" si="6"/>
        <v>0</v>
      </c>
      <c r="J65" s="196">
        <f t="shared" si="7"/>
        <v>7000</v>
      </c>
      <c r="K65" s="196"/>
      <c r="L65" s="197"/>
      <c r="M65" s="231">
        <f t="shared" si="8"/>
        <v>7000</v>
      </c>
    </row>
    <row r="66" spans="1:13" ht="23.25">
      <c r="A66" s="126">
        <v>4</v>
      </c>
      <c r="B66" s="205" t="s">
        <v>116</v>
      </c>
      <c r="C66" s="191">
        <v>0</v>
      </c>
      <c r="D66" s="191">
        <v>0</v>
      </c>
      <c r="E66" s="191">
        <v>0</v>
      </c>
      <c r="F66" s="206">
        <f>SUM(C66:E66)</f>
        <v>0</v>
      </c>
      <c r="H66" s="195">
        <f t="shared" si="5"/>
        <v>28000</v>
      </c>
      <c r="I66" s="196">
        <f t="shared" si="6"/>
        <v>0</v>
      </c>
      <c r="J66" s="196">
        <f t="shared" si="7"/>
        <v>28000</v>
      </c>
      <c r="K66" s="196"/>
      <c r="L66" s="197"/>
      <c r="M66" s="231">
        <f t="shared" si="8"/>
        <v>28000</v>
      </c>
    </row>
    <row r="67" spans="1:13" ht="24" thickBot="1">
      <c r="A67" s="126"/>
      <c r="B67" s="157"/>
      <c r="C67" s="128"/>
      <c r="D67" s="128"/>
      <c r="E67" s="128"/>
      <c r="F67" s="158"/>
      <c r="I67" s="196"/>
      <c r="J67" s="196">
        <f t="shared" si="7"/>
        <v>0</v>
      </c>
      <c r="K67" s="196"/>
      <c r="L67" s="197"/>
      <c r="M67" s="231">
        <f t="shared" si="8"/>
        <v>0</v>
      </c>
    </row>
    <row r="68" spans="1:13" ht="24.75" thickBot="1" thickTop="1">
      <c r="A68" s="136"/>
      <c r="B68" s="137" t="s">
        <v>5</v>
      </c>
      <c r="C68" s="138">
        <f>SUM(C63:C67)</f>
        <v>0</v>
      </c>
      <c r="D68" s="138">
        <f>SUM(D63:D67)</f>
        <v>0</v>
      </c>
      <c r="E68" s="138">
        <f>SUM(E63:E67)</f>
        <v>0</v>
      </c>
      <c r="F68" s="138">
        <f>SUM(C68:E68)</f>
        <v>0</v>
      </c>
      <c r="H68" s="195">
        <f>SUM(H41:H67)</f>
        <v>687000</v>
      </c>
      <c r="M68" s="231">
        <f t="shared" si="8"/>
        <v>0</v>
      </c>
    </row>
    <row r="69" spans="1:6" ht="33" customHeight="1" thickTop="1">
      <c r="A69" s="266" t="s">
        <v>33</v>
      </c>
      <c r="B69" s="266"/>
      <c r="C69" s="266"/>
      <c r="D69" s="266"/>
      <c r="E69" s="266"/>
      <c r="F69" s="266"/>
    </row>
    <row r="70" spans="1:6" ht="23.25">
      <c r="A70" s="268" t="s">
        <v>231</v>
      </c>
      <c r="B70" s="268"/>
      <c r="C70" s="268"/>
      <c r="D70" s="268"/>
      <c r="E70" s="268"/>
      <c r="F70" s="268"/>
    </row>
    <row r="71" spans="1:6" ht="23.25">
      <c r="A71" s="269" t="s">
        <v>198</v>
      </c>
      <c r="B71" s="269"/>
      <c r="C71" s="269"/>
      <c r="D71" s="269"/>
      <c r="E71" s="269"/>
      <c r="F71" s="269"/>
    </row>
    <row r="72" spans="1:6" ht="23.25">
      <c r="A72" s="118" t="s">
        <v>0</v>
      </c>
      <c r="B72" s="118" t="s">
        <v>1</v>
      </c>
      <c r="C72" s="119" t="s">
        <v>26</v>
      </c>
      <c r="D72" s="119" t="s">
        <v>27</v>
      </c>
      <c r="E72" s="119" t="s">
        <v>28</v>
      </c>
      <c r="F72" s="120" t="s">
        <v>5</v>
      </c>
    </row>
    <row r="73" spans="1:12" ht="23.25">
      <c r="A73" s="121"/>
      <c r="B73" s="121"/>
      <c r="C73" s="122"/>
      <c r="D73" s="122"/>
      <c r="E73" s="122"/>
      <c r="F73" s="123" t="s">
        <v>8</v>
      </c>
      <c r="K73" s="194" t="s">
        <v>39</v>
      </c>
      <c r="L73" s="194" t="s">
        <v>72</v>
      </c>
    </row>
    <row r="74" spans="1:6" ht="23.25">
      <c r="A74" s="124"/>
      <c r="B74" s="124" t="s">
        <v>9</v>
      </c>
      <c r="C74" s="125"/>
      <c r="D74" s="125"/>
      <c r="E74" s="125"/>
      <c r="F74" s="125"/>
    </row>
    <row r="75" spans="1:13" ht="23.25">
      <c r="A75" s="126">
        <v>1</v>
      </c>
      <c r="B75" s="144" t="s">
        <v>104</v>
      </c>
      <c r="C75" s="127">
        <v>5000</v>
      </c>
      <c r="D75" s="127"/>
      <c r="E75" s="127"/>
      <c r="F75" s="128">
        <f>SUM(C75:E75)</f>
        <v>5000</v>
      </c>
      <c r="H75" s="195">
        <f>J41</f>
        <v>10000</v>
      </c>
      <c r="I75" s="196">
        <f>F75</f>
        <v>5000</v>
      </c>
      <c r="J75" s="196">
        <f>H75-I75</f>
        <v>5000</v>
      </c>
      <c r="K75" s="196"/>
      <c r="L75" s="197"/>
      <c r="M75" s="231">
        <f>J75+K75-L75</f>
        <v>5000</v>
      </c>
    </row>
    <row r="76" spans="1:13" ht="23.25">
      <c r="A76" s="126"/>
      <c r="B76" s="125"/>
      <c r="C76" s="131"/>
      <c r="D76" s="131"/>
      <c r="E76" s="131"/>
      <c r="F76" s="128"/>
      <c r="H76" s="195">
        <f>J42</f>
        <v>0</v>
      </c>
      <c r="I76" s="196">
        <f>F76</f>
        <v>0</v>
      </c>
      <c r="J76" s="196">
        <f aca="true" t="shared" si="10" ref="J76:J101">H76-I76</f>
        <v>0</v>
      </c>
      <c r="K76" s="196"/>
      <c r="L76" s="197"/>
      <c r="M76" s="231">
        <f aca="true" t="shared" si="11" ref="M76:M102">J76+K76-L76</f>
        <v>0</v>
      </c>
    </row>
    <row r="77" spans="1:13" ht="24" thickBot="1">
      <c r="A77" s="132"/>
      <c r="B77" s="133"/>
      <c r="C77" s="134"/>
      <c r="D77" s="134"/>
      <c r="E77" s="134"/>
      <c r="F77" s="135"/>
      <c r="H77" s="195">
        <f>J43</f>
        <v>0</v>
      </c>
      <c r="I77" s="196">
        <f>F77</f>
        <v>0</v>
      </c>
      <c r="J77" s="196">
        <f t="shared" si="10"/>
        <v>0</v>
      </c>
      <c r="M77" s="231">
        <f t="shared" si="11"/>
        <v>0</v>
      </c>
    </row>
    <row r="78" spans="1:13" ht="24.75" thickBot="1" thickTop="1">
      <c r="A78" s="136"/>
      <c r="B78" s="137" t="s">
        <v>5</v>
      </c>
      <c r="C78" s="138">
        <f>SUM(C75:C77)</f>
        <v>5000</v>
      </c>
      <c r="D78" s="138">
        <f>SUM(D75:D77)</f>
        <v>0</v>
      </c>
      <c r="E78" s="138">
        <f>SUM(E75:E77)</f>
        <v>0</v>
      </c>
      <c r="F78" s="138">
        <f>SUM(F75:F77)</f>
        <v>5000</v>
      </c>
      <c r="I78" s="196"/>
      <c r="J78" s="196">
        <f t="shared" si="10"/>
        <v>0</v>
      </c>
      <c r="M78" s="231">
        <f t="shared" si="11"/>
        <v>0</v>
      </c>
    </row>
    <row r="79" spans="1:13" ht="24" thickTop="1">
      <c r="A79" s="122"/>
      <c r="B79" s="198" t="s">
        <v>10</v>
      </c>
      <c r="C79" s="140"/>
      <c r="D79" s="140"/>
      <c r="E79" s="140"/>
      <c r="F79" s="140"/>
      <c r="H79" s="195">
        <f aca="true" t="shared" si="12" ref="H79:H87">J45</f>
        <v>0</v>
      </c>
      <c r="I79" s="196">
        <f aca="true" t="shared" si="13" ref="I79:I87">F79</f>
        <v>0</v>
      </c>
      <c r="J79" s="196">
        <f t="shared" si="10"/>
        <v>0</v>
      </c>
      <c r="M79" s="231">
        <f t="shared" si="11"/>
        <v>0</v>
      </c>
    </row>
    <row r="80" spans="1:13" ht="23.25">
      <c r="A80" s="126">
        <v>1</v>
      </c>
      <c r="B80" s="183" t="s">
        <v>103</v>
      </c>
      <c r="C80" s="141">
        <v>48000</v>
      </c>
      <c r="D80" s="127">
        <v>48000</v>
      </c>
      <c r="E80" s="127">
        <v>48000</v>
      </c>
      <c r="F80" s="128">
        <f>SUM(C80:E80)</f>
        <v>144000</v>
      </c>
      <c r="H80" s="195">
        <f t="shared" si="12"/>
        <v>288000</v>
      </c>
      <c r="I80" s="196">
        <f t="shared" si="13"/>
        <v>144000</v>
      </c>
      <c r="J80" s="196">
        <f t="shared" si="10"/>
        <v>144000</v>
      </c>
      <c r="K80" s="196"/>
      <c r="L80" s="197"/>
      <c r="M80" s="231">
        <f t="shared" si="11"/>
        <v>144000</v>
      </c>
    </row>
    <row r="81" spans="1:13" ht="23.25">
      <c r="A81" s="126">
        <v>2</v>
      </c>
      <c r="B81" s="199" t="s">
        <v>105</v>
      </c>
      <c r="C81" s="189">
        <v>20000</v>
      </c>
      <c r="D81" s="190"/>
      <c r="E81" s="190"/>
      <c r="F81" s="191">
        <f aca="true" t="shared" si="14" ref="F81:F87">SUM(C81:E81)</f>
        <v>20000</v>
      </c>
      <c r="H81" s="195">
        <f t="shared" si="12"/>
        <v>20000</v>
      </c>
      <c r="I81" s="196">
        <f t="shared" si="13"/>
        <v>20000</v>
      </c>
      <c r="J81" s="196">
        <f t="shared" si="10"/>
        <v>0</v>
      </c>
      <c r="K81" s="196"/>
      <c r="L81" s="197"/>
      <c r="M81" s="231">
        <f t="shared" si="11"/>
        <v>0</v>
      </c>
    </row>
    <row r="82" spans="1:13" ht="23.25">
      <c r="A82" s="126">
        <v>3</v>
      </c>
      <c r="B82" s="200" t="s">
        <v>106</v>
      </c>
      <c r="C82" s="192"/>
      <c r="D82" s="190"/>
      <c r="E82" s="190"/>
      <c r="F82" s="191">
        <f t="shared" si="14"/>
        <v>0</v>
      </c>
      <c r="H82" s="195">
        <f t="shared" si="12"/>
        <v>30000</v>
      </c>
      <c r="I82" s="196">
        <f t="shared" si="13"/>
        <v>0</v>
      </c>
      <c r="J82" s="196">
        <f t="shared" si="10"/>
        <v>30000</v>
      </c>
      <c r="K82" s="196"/>
      <c r="L82" s="197"/>
      <c r="M82" s="231">
        <f t="shared" si="11"/>
        <v>30000</v>
      </c>
    </row>
    <row r="83" spans="1:13" ht="23.25">
      <c r="A83" s="126">
        <v>4</v>
      </c>
      <c r="B83" s="200" t="s">
        <v>107</v>
      </c>
      <c r="C83" s="192"/>
      <c r="D83" s="190"/>
      <c r="E83" s="190"/>
      <c r="F83" s="191">
        <f t="shared" si="14"/>
        <v>0</v>
      </c>
      <c r="H83" s="195">
        <f t="shared" si="12"/>
        <v>20000</v>
      </c>
      <c r="I83" s="196">
        <f t="shared" si="13"/>
        <v>0</v>
      </c>
      <c r="J83" s="196">
        <f t="shared" si="10"/>
        <v>20000</v>
      </c>
      <c r="K83" s="196"/>
      <c r="L83" s="197"/>
      <c r="M83" s="231">
        <f t="shared" si="11"/>
        <v>20000</v>
      </c>
    </row>
    <row r="84" spans="1:13" ht="23.25">
      <c r="A84" s="126">
        <v>5</v>
      </c>
      <c r="B84" s="200" t="s">
        <v>108</v>
      </c>
      <c r="C84" s="192"/>
      <c r="D84" s="190"/>
      <c r="E84" s="190"/>
      <c r="F84" s="191">
        <f t="shared" si="14"/>
        <v>0</v>
      </c>
      <c r="H84" s="195">
        <f>M50</f>
        <v>8000</v>
      </c>
      <c r="I84" s="196">
        <f t="shared" si="13"/>
        <v>0</v>
      </c>
      <c r="J84" s="196">
        <f t="shared" si="10"/>
        <v>8000</v>
      </c>
      <c r="K84" s="196"/>
      <c r="L84" s="197"/>
      <c r="M84" s="231">
        <f t="shared" si="11"/>
        <v>8000</v>
      </c>
    </row>
    <row r="85" spans="1:13" ht="23.25">
      <c r="A85" s="126">
        <v>6</v>
      </c>
      <c r="B85" s="200" t="s">
        <v>109</v>
      </c>
      <c r="C85" s="192">
        <v>7000</v>
      </c>
      <c r="D85" s="190"/>
      <c r="E85" s="190"/>
      <c r="F85" s="191">
        <f t="shared" si="14"/>
        <v>7000</v>
      </c>
      <c r="H85" s="195">
        <f t="shared" si="12"/>
        <v>7000</v>
      </c>
      <c r="I85" s="196">
        <f t="shared" si="13"/>
        <v>7000</v>
      </c>
      <c r="J85" s="196">
        <f t="shared" si="10"/>
        <v>0</v>
      </c>
      <c r="K85" s="196"/>
      <c r="L85" s="197"/>
      <c r="M85" s="231">
        <f t="shared" si="11"/>
        <v>0</v>
      </c>
    </row>
    <row r="86" spans="1:13" ht="23.25">
      <c r="A86" s="126"/>
      <c r="B86" s="125"/>
      <c r="C86" s="142"/>
      <c r="D86" s="127"/>
      <c r="E86" s="127"/>
      <c r="F86" s="128">
        <f t="shared" si="14"/>
        <v>0</v>
      </c>
      <c r="H86" s="195">
        <f t="shared" si="12"/>
        <v>0</v>
      </c>
      <c r="I86" s="196">
        <f t="shared" si="13"/>
        <v>0</v>
      </c>
      <c r="J86" s="196">
        <f t="shared" si="10"/>
        <v>0</v>
      </c>
      <c r="K86" s="196"/>
      <c r="L86" s="197"/>
      <c r="M86" s="231">
        <f t="shared" si="11"/>
        <v>0</v>
      </c>
    </row>
    <row r="87" spans="1:13" ht="24" thickBot="1">
      <c r="A87" s="132"/>
      <c r="B87" s="125"/>
      <c r="C87" s="142"/>
      <c r="D87" s="127"/>
      <c r="E87" s="127"/>
      <c r="F87" s="128">
        <f t="shared" si="14"/>
        <v>0</v>
      </c>
      <c r="H87" s="195">
        <f t="shared" si="12"/>
        <v>0</v>
      </c>
      <c r="I87" s="196">
        <f t="shared" si="13"/>
        <v>0</v>
      </c>
      <c r="J87" s="196">
        <f t="shared" si="10"/>
        <v>0</v>
      </c>
      <c r="K87" s="196"/>
      <c r="L87" s="197"/>
      <c r="M87" s="231">
        <f t="shared" si="11"/>
        <v>0</v>
      </c>
    </row>
    <row r="88" spans="1:13" ht="24.75" thickBot="1" thickTop="1">
      <c r="A88" s="136"/>
      <c r="B88" s="137" t="s">
        <v>5</v>
      </c>
      <c r="C88" s="143">
        <f>SUM(C80:C87)</f>
        <v>75000</v>
      </c>
      <c r="D88" s="143">
        <f>SUM(D80:D87)</f>
        <v>48000</v>
      </c>
      <c r="E88" s="143">
        <f>SUM(E80:E87)</f>
        <v>48000</v>
      </c>
      <c r="F88" s="138">
        <f>SUM(C88:E88)</f>
        <v>171000</v>
      </c>
      <c r="I88" s="196"/>
      <c r="J88" s="196">
        <f t="shared" si="10"/>
        <v>0</v>
      </c>
      <c r="M88" s="231">
        <f t="shared" si="11"/>
        <v>0</v>
      </c>
    </row>
    <row r="89" spans="1:13" ht="24" thickTop="1">
      <c r="A89" s="125"/>
      <c r="B89" s="124" t="s">
        <v>11</v>
      </c>
      <c r="C89" s="125"/>
      <c r="D89" s="125"/>
      <c r="E89" s="125"/>
      <c r="F89" s="125"/>
      <c r="H89" s="195">
        <f aca="true" t="shared" si="15" ref="H89:H94">J55</f>
        <v>0</v>
      </c>
      <c r="I89" s="196">
        <f aca="true" t="shared" si="16" ref="I89:I94">F89</f>
        <v>0</v>
      </c>
      <c r="J89" s="196">
        <f t="shared" si="10"/>
        <v>0</v>
      </c>
      <c r="M89" s="231">
        <f t="shared" si="11"/>
        <v>0</v>
      </c>
    </row>
    <row r="90" spans="1:13" ht="23.25">
      <c r="A90" s="126">
        <v>1</v>
      </c>
      <c r="B90" s="201" t="s">
        <v>110</v>
      </c>
      <c r="C90" s="193"/>
      <c r="D90" s="193"/>
      <c r="E90" s="193"/>
      <c r="F90" s="191">
        <f>SUM(C90:E90)</f>
        <v>0</v>
      </c>
      <c r="G90" s="202"/>
      <c r="H90" s="195">
        <f t="shared" si="15"/>
        <v>20000</v>
      </c>
      <c r="I90" s="196">
        <f t="shared" si="16"/>
        <v>0</v>
      </c>
      <c r="J90" s="196">
        <f t="shared" si="10"/>
        <v>20000</v>
      </c>
      <c r="K90" s="196"/>
      <c r="L90" s="197"/>
      <c r="M90" s="231">
        <f t="shared" si="11"/>
        <v>20000</v>
      </c>
    </row>
    <row r="91" spans="1:13" ht="23.25">
      <c r="A91" s="126">
        <v>2</v>
      </c>
      <c r="B91" s="201" t="s">
        <v>111</v>
      </c>
      <c r="C91" s="193"/>
      <c r="D91" s="193"/>
      <c r="E91" s="193"/>
      <c r="F91" s="191">
        <f>SUM(C91:E91)</f>
        <v>0</v>
      </c>
      <c r="G91" s="202"/>
      <c r="H91" s="195">
        <f t="shared" si="15"/>
        <v>20000</v>
      </c>
      <c r="I91" s="196">
        <f t="shared" si="16"/>
        <v>0</v>
      </c>
      <c r="J91" s="196">
        <f t="shared" si="10"/>
        <v>20000</v>
      </c>
      <c r="K91" s="196"/>
      <c r="L91" s="197"/>
      <c r="M91" s="231">
        <f t="shared" si="11"/>
        <v>20000</v>
      </c>
    </row>
    <row r="92" spans="1:13" ht="23.25">
      <c r="A92" s="126">
        <v>3</v>
      </c>
      <c r="B92" s="201" t="s">
        <v>112</v>
      </c>
      <c r="C92" s="193"/>
      <c r="D92" s="193"/>
      <c r="E92" s="193"/>
      <c r="F92" s="191">
        <f>SUM(C92:E92)</f>
        <v>0</v>
      </c>
      <c r="G92" s="202"/>
      <c r="H92" s="195">
        <f t="shared" si="15"/>
        <v>10000</v>
      </c>
      <c r="I92" s="196">
        <f t="shared" si="16"/>
        <v>0</v>
      </c>
      <c r="J92" s="196">
        <f t="shared" si="10"/>
        <v>10000</v>
      </c>
      <c r="K92" s="196"/>
      <c r="L92" s="197"/>
      <c r="M92" s="231">
        <f t="shared" si="11"/>
        <v>10000</v>
      </c>
    </row>
    <row r="93" spans="1:13" ht="23.25">
      <c r="A93" s="126">
        <v>4</v>
      </c>
      <c r="B93" s="182"/>
      <c r="C93" s="148"/>
      <c r="D93" s="148"/>
      <c r="E93" s="148"/>
      <c r="F93" s="128"/>
      <c r="G93" s="202"/>
      <c r="H93" s="195">
        <f t="shared" si="15"/>
        <v>0</v>
      </c>
      <c r="I93" s="196">
        <f t="shared" si="16"/>
        <v>0</v>
      </c>
      <c r="J93" s="196">
        <f t="shared" si="10"/>
        <v>0</v>
      </c>
      <c r="K93" s="196"/>
      <c r="L93" s="197"/>
      <c r="M93" s="231">
        <f t="shared" si="11"/>
        <v>0</v>
      </c>
    </row>
    <row r="94" spans="1:13" ht="24" thickBot="1">
      <c r="A94" s="126"/>
      <c r="B94" s="125"/>
      <c r="C94" s="151"/>
      <c r="D94" s="151"/>
      <c r="E94" s="151"/>
      <c r="F94" s="128"/>
      <c r="G94" s="177"/>
      <c r="H94" s="195">
        <f t="shared" si="15"/>
        <v>0</v>
      </c>
      <c r="I94" s="196">
        <f t="shared" si="16"/>
        <v>0</v>
      </c>
      <c r="J94" s="196">
        <f t="shared" si="10"/>
        <v>0</v>
      </c>
      <c r="K94" s="177"/>
      <c r="L94" s="177"/>
      <c r="M94" s="231">
        <f t="shared" si="11"/>
        <v>0</v>
      </c>
    </row>
    <row r="95" spans="1:13" ht="24.75" thickBot="1" thickTop="1">
      <c r="A95" s="136"/>
      <c r="B95" s="137" t="s">
        <v>5</v>
      </c>
      <c r="C95" s="138">
        <f>SUM(C90:C94)</f>
        <v>0</v>
      </c>
      <c r="D95" s="138">
        <f>SUM(D90:D94)</f>
        <v>0</v>
      </c>
      <c r="E95" s="138">
        <f>SUM(E90:E94)</f>
        <v>0</v>
      </c>
      <c r="F95" s="138">
        <f>SUM(C95:E95)</f>
        <v>0</v>
      </c>
      <c r="G95" s="177"/>
      <c r="I95" s="196"/>
      <c r="J95" s="196">
        <f t="shared" si="10"/>
        <v>0</v>
      </c>
      <c r="K95" s="177"/>
      <c r="L95" s="177"/>
      <c r="M95" s="231">
        <f t="shared" si="11"/>
        <v>0</v>
      </c>
    </row>
    <row r="96" spans="1:13" ht="24" thickTop="1">
      <c r="A96" s="126"/>
      <c r="B96" s="163" t="s">
        <v>47</v>
      </c>
      <c r="C96" s="128"/>
      <c r="D96" s="128"/>
      <c r="E96" s="128"/>
      <c r="F96" s="158"/>
      <c r="H96" s="195">
        <f>J62</f>
        <v>0</v>
      </c>
      <c r="I96" s="196">
        <f>F96</f>
        <v>0</v>
      </c>
      <c r="J96" s="196">
        <f t="shared" si="10"/>
        <v>0</v>
      </c>
      <c r="M96" s="231">
        <f t="shared" si="11"/>
        <v>0</v>
      </c>
    </row>
    <row r="97" spans="1:13" ht="23.25">
      <c r="A97" s="126">
        <v>1</v>
      </c>
      <c r="B97" s="205" t="s">
        <v>113</v>
      </c>
      <c r="C97" s="191">
        <v>0</v>
      </c>
      <c r="D97" s="191">
        <v>0</v>
      </c>
      <c r="E97" s="191">
        <v>0</v>
      </c>
      <c r="F97" s="206">
        <f>SUM(C97:E97)</f>
        <v>0</v>
      </c>
      <c r="G97" s="204">
        <v>211</v>
      </c>
      <c r="H97" s="195">
        <f>J63</f>
        <v>26000</v>
      </c>
      <c r="I97" s="196">
        <f>F97</f>
        <v>0</v>
      </c>
      <c r="J97" s="196">
        <f t="shared" si="10"/>
        <v>26000</v>
      </c>
      <c r="K97" s="196"/>
      <c r="L97" s="197"/>
      <c r="M97" s="231">
        <f t="shared" si="11"/>
        <v>26000</v>
      </c>
    </row>
    <row r="98" spans="1:13" ht="23.25">
      <c r="A98" s="126">
        <v>2</v>
      </c>
      <c r="B98" s="205" t="s">
        <v>114</v>
      </c>
      <c r="C98" s="191">
        <v>0</v>
      </c>
      <c r="D98" s="191">
        <v>0</v>
      </c>
      <c r="E98" s="191">
        <v>0</v>
      </c>
      <c r="F98" s="206">
        <f>SUM(C98:E98)</f>
        <v>0</v>
      </c>
      <c r="H98" s="195">
        <f>J64</f>
        <v>19000</v>
      </c>
      <c r="I98" s="196">
        <f>F98</f>
        <v>0</v>
      </c>
      <c r="J98" s="196">
        <f t="shared" si="10"/>
        <v>19000</v>
      </c>
      <c r="K98" s="196"/>
      <c r="L98" s="197"/>
      <c r="M98" s="231">
        <f t="shared" si="11"/>
        <v>19000</v>
      </c>
    </row>
    <row r="99" spans="1:13" ht="23.25">
      <c r="A99" s="126">
        <v>3</v>
      </c>
      <c r="B99" s="205" t="s">
        <v>115</v>
      </c>
      <c r="C99" s="191">
        <v>0</v>
      </c>
      <c r="D99" s="191">
        <v>0</v>
      </c>
      <c r="E99" s="191">
        <v>0</v>
      </c>
      <c r="F99" s="206">
        <f>SUM(C99:E99)</f>
        <v>0</v>
      </c>
      <c r="H99" s="195">
        <f>J65</f>
        <v>7000</v>
      </c>
      <c r="I99" s="196">
        <f>F99</f>
        <v>0</v>
      </c>
      <c r="J99" s="196">
        <f t="shared" si="10"/>
        <v>7000</v>
      </c>
      <c r="K99" s="196"/>
      <c r="L99" s="197"/>
      <c r="M99" s="231">
        <f t="shared" si="11"/>
        <v>7000</v>
      </c>
    </row>
    <row r="100" spans="1:13" ht="23.25">
      <c r="A100" s="126">
        <v>4</v>
      </c>
      <c r="B100" s="205" t="s">
        <v>116</v>
      </c>
      <c r="C100" s="191">
        <v>0</v>
      </c>
      <c r="D100" s="191">
        <v>0</v>
      </c>
      <c r="E100" s="191">
        <v>0</v>
      </c>
      <c r="F100" s="206">
        <f>SUM(C100:E100)</f>
        <v>0</v>
      </c>
      <c r="H100" s="195">
        <f>J66</f>
        <v>28000</v>
      </c>
      <c r="I100" s="196">
        <f>F100</f>
        <v>0</v>
      </c>
      <c r="J100" s="196">
        <f t="shared" si="10"/>
        <v>28000</v>
      </c>
      <c r="K100" s="196"/>
      <c r="L100" s="197"/>
      <c r="M100" s="231">
        <f t="shared" si="11"/>
        <v>28000</v>
      </c>
    </row>
    <row r="101" spans="1:13" ht="24" thickBot="1">
      <c r="A101" s="126"/>
      <c r="B101" s="157"/>
      <c r="C101" s="128"/>
      <c r="D101" s="128"/>
      <c r="E101" s="128"/>
      <c r="F101" s="158"/>
      <c r="I101" s="196"/>
      <c r="J101" s="196">
        <f t="shared" si="10"/>
        <v>0</v>
      </c>
      <c r="K101" s="196"/>
      <c r="L101" s="197"/>
      <c r="M101" s="231">
        <f t="shared" si="11"/>
        <v>0</v>
      </c>
    </row>
    <row r="102" spans="1:13" ht="24.75" thickBot="1" thickTop="1">
      <c r="A102" s="136"/>
      <c r="B102" s="137" t="s">
        <v>5</v>
      </c>
      <c r="C102" s="138">
        <f>SUM(C97:C101)</f>
        <v>0</v>
      </c>
      <c r="D102" s="138">
        <f>SUM(D97:D101)</f>
        <v>0</v>
      </c>
      <c r="E102" s="138">
        <f>SUM(E97:E101)</f>
        <v>0</v>
      </c>
      <c r="F102" s="138">
        <f>SUM(C102:E102)</f>
        <v>0</v>
      </c>
      <c r="H102" s="195">
        <f>SUM(H75:H101)</f>
        <v>513000</v>
      </c>
      <c r="M102" s="231">
        <f t="shared" si="11"/>
        <v>0</v>
      </c>
    </row>
    <row r="103" spans="1:6" ht="33" customHeight="1" thickTop="1">
      <c r="A103" s="266" t="s">
        <v>33</v>
      </c>
      <c r="B103" s="266"/>
      <c r="C103" s="266"/>
      <c r="D103" s="266"/>
      <c r="E103" s="266"/>
      <c r="F103" s="266"/>
    </row>
    <row r="104" spans="1:6" ht="23.25">
      <c r="A104" s="268" t="s">
        <v>255</v>
      </c>
      <c r="B104" s="268"/>
      <c r="C104" s="268"/>
      <c r="D104" s="268"/>
      <c r="E104" s="268"/>
      <c r="F104" s="268"/>
    </row>
    <row r="105" spans="1:6" ht="23.25">
      <c r="A105" s="269" t="s">
        <v>198</v>
      </c>
      <c r="B105" s="269"/>
      <c r="C105" s="269"/>
      <c r="D105" s="269"/>
      <c r="E105" s="269"/>
      <c r="F105" s="269"/>
    </row>
    <row r="106" spans="1:6" ht="23.25">
      <c r="A106" s="118" t="s">
        <v>0</v>
      </c>
      <c r="B106" s="118" t="s">
        <v>1</v>
      </c>
      <c r="C106" s="119" t="s">
        <v>30</v>
      </c>
      <c r="D106" s="119" t="s">
        <v>31</v>
      </c>
      <c r="E106" s="119" t="s">
        <v>32</v>
      </c>
      <c r="F106" s="120" t="s">
        <v>5</v>
      </c>
    </row>
    <row r="107" spans="1:12" ht="23.25">
      <c r="A107" s="121"/>
      <c r="B107" s="121"/>
      <c r="C107" s="122"/>
      <c r="D107" s="122"/>
      <c r="E107" s="122"/>
      <c r="F107" s="123" t="s">
        <v>8</v>
      </c>
      <c r="K107" s="194" t="s">
        <v>39</v>
      </c>
      <c r="L107" s="194" t="s">
        <v>72</v>
      </c>
    </row>
    <row r="108" spans="1:6" ht="23.25">
      <c r="A108" s="124"/>
      <c r="B108" s="124" t="s">
        <v>9</v>
      </c>
      <c r="C108" s="125"/>
      <c r="D108" s="125"/>
      <c r="E108" s="125"/>
      <c r="F108" s="125"/>
    </row>
    <row r="109" spans="1:13" ht="23.25">
      <c r="A109" s="126">
        <v>1</v>
      </c>
      <c r="B109" s="144" t="s">
        <v>104</v>
      </c>
      <c r="C109" s="127">
        <v>5000</v>
      </c>
      <c r="D109" s="127"/>
      <c r="E109" s="127"/>
      <c r="F109" s="128">
        <f>SUM(C109:E109)</f>
        <v>5000</v>
      </c>
      <c r="H109" s="195">
        <f>J75</f>
        <v>5000</v>
      </c>
      <c r="I109" s="196">
        <f>F109</f>
        <v>5000</v>
      </c>
      <c r="J109" s="196">
        <f>H109-I109</f>
        <v>0</v>
      </c>
      <c r="K109" s="196"/>
      <c r="L109" s="197"/>
      <c r="M109" s="231">
        <f>J109+K109-L109</f>
        <v>0</v>
      </c>
    </row>
    <row r="110" spans="1:13" ht="23.25">
      <c r="A110" s="126"/>
      <c r="B110" s="125"/>
      <c r="C110" s="131"/>
      <c r="D110" s="131"/>
      <c r="E110" s="131"/>
      <c r="F110" s="128"/>
      <c r="H110" s="195">
        <f>J76</f>
        <v>0</v>
      </c>
      <c r="I110" s="196">
        <f>F110</f>
        <v>0</v>
      </c>
      <c r="J110" s="196">
        <f aca="true" t="shared" si="17" ref="J110:J135">H110-I110</f>
        <v>0</v>
      </c>
      <c r="K110" s="196"/>
      <c r="L110" s="197"/>
      <c r="M110" s="231">
        <f aca="true" t="shared" si="18" ref="M110:M136">J110+K110-L110</f>
        <v>0</v>
      </c>
    </row>
    <row r="111" spans="1:13" ht="24" thickBot="1">
      <c r="A111" s="132"/>
      <c r="B111" s="133"/>
      <c r="C111" s="134"/>
      <c r="D111" s="134"/>
      <c r="E111" s="134"/>
      <c r="F111" s="135"/>
      <c r="H111" s="195">
        <f>J77</f>
        <v>0</v>
      </c>
      <c r="I111" s="196">
        <f>F111</f>
        <v>0</v>
      </c>
      <c r="J111" s="196">
        <f t="shared" si="17"/>
        <v>0</v>
      </c>
      <c r="M111" s="231">
        <f t="shared" si="18"/>
        <v>0</v>
      </c>
    </row>
    <row r="112" spans="1:13" ht="24.75" thickBot="1" thickTop="1">
      <c r="A112" s="136"/>
      <c r="B112" s="137" t="s">
        <v>5</v>
      </c>
      <c r="C112" s="138">
        <f>SUM(C109:C111)</f>
        <v>5000</v>
      </c>
      <c r="D112" s="138">
        <f>SUM(D109:D111)</f>
        <v>0</v>
      </c>
      <c r="E112" s="138">
        <f>SUM(E109:E111)</f>
        <v>0</v>
      </c>
      <c r="F112" s="138">
        <f>SUM(F109:F111)</f>
        <v>5000</v>
      </c>
      <c r="I112" s="196"/>
      <c r="J112" s="196">
        <f t="shared" si="17"/>
        <v>0</v>
      </c>
      <c r="M112" s="231">
        <f t="shared" si="18"/>
        <v>0</v>
      </c>
    </row>
    <row r="113" spans="1:13" ht="24" thickTop="1">
      <c r="A113" s="122"/>
      <c r="B113" s="198" t="s">
        <v>10</v>
      </c>
      <c r="C113" s="140"/>
      <c r="D113" s="140"/>
      <c r="E113" s="140"/>
      <c r="F113" s="140"/>
      <c r="H113" s="195">
        <f aca="true" t="shared" si="19" ref="H113:H121">J79</f>
        <v>0</v>
      </c>
      <c r="I113" s="196">
        <f aca="true" t="shared" si="20" ref="I113:I121">F113</f>
        <v>0</v>
      </c>
      <c r="J113" s="196">
        <f t="shared" si="17"/>
        <v>0</v>
      </c>
      <c r="M113" s="231">
        <f t="shared" si="18"/>
        <v>0</v>
      </c>
    </row>
    <row r="114" spans="1:13" ht="23.25">
      <c r="A114" s="126">
        <v>1</v>
      </c>
      <c r="B114" s="183" t="s">
        <v>103</v>
      </c>
      <c r="C114" s="141">
        <v>48000</v>
      </c>
      <c r="D114" s="127">
        <v>48000</v>
      </c>
      <c r="E114" s="127">
        <v>48000</v>
      </c>
      <c r="F114" s="128">
        <f>SUM(C114:E114)</f>
        <v>144000</v>
      </c>
      <c r="H114" s="195">
        <f t="shared" si="19"/>
        <v>144000</v>
      </c>
      <c r="I114" s="196">
        <f t="shared" si="20"/>
        <v>144000</v>
      </c>
      <c r="J114" s="196">
        <f t="shared" si="17"/>
        <v>0</v>
      </c>
      <c r="K114" s="196"/>
      <c r="L114" s="197"/>
      <c r="M114" s="231">
        <f t="shared" si="18"/>
        <v>0</v>
      </c>
    </row>
    <row r="115" spans="1:13" ht="23.25">
      <c r="A115" s="126">
        <v>2</v>
      </c>
      <c r="B115" s="199" t="s">
        <v>105</v>
      </c>
      <c r="C115" s="189"/>
      <c r="D115" s="190"/>
      <c r="E115" s="190"/>
      <c r="F115" s="191">
        <f aca="true" t="shared" si="21" ref="F115:F121">SUM(C115:E115)</f>
        <v>0</v>
      </c>
      <c r="H115" s="195">
        <f t="shared" si="19"/>
        <v>0</v>
      </c>
      <c r="I115" s="196">
        <f t="shared" si="20"/>
        <v>0</v>
      </c>
      <c r="J115" s="196">
        <f t="shared" si="17"/>
        <v>0</v>
      </c>
      <c r="K115" s="196"/>
      <c r="L115" s="197"/>
      <c r="M115" s="231">
        <f t="shared" si="18"/>
        <v>0</v>
      </c>
    </row>
    <row r="116" spans="1:13" ht="23.25">
      <c r="A116" s="126">
        <v>3</v>
      </c>
      <c r="B116" s="200" t="s">
        <v>106</v>
      </c>
      <c r="C116" s="192">
        <v>30000</v>
      </c>
      <c r="D116" s="190"/>
      <c r="E116" s="190"/>
      <c r="F116" s="191">
        <f t="shared" si="21"/>
        <v>30000</v>
      </c>
      <c r="H116" s="195">
        <f t="shared" si="19"/>
        <v>30000</v>
      </c>
      <c r="I116" s="196">
        <f t="shared" si="20"/>
        <v>30000</v>
      </c>
      <c r="J116" s="196">
        <f t="shared" si="17"/>
        <v>0</v>
      </c>
      <c r="K116" s="196"/>
      <c r="L116" s="197"/>
      <c r="M116" s="231">
        <f t="shared" si="18"/>
        <v>0</v>
      </c>
    </row>
    <row r="117" spans="1:13" ht="23.25">
      <c r="A117" s="126">
        <v>4</v>
      </c>
      <c r="B117" s="200" t="s">
        <v>107</v>
      </c>
      <c r="C117" s="192">
        <v>20000</v>
      </c>
      <c r="D117" s="190"/>
      <c r="E117" s="190"/>
      <c r="F117" s="191">
        <f t="shared" si="21"/>
        <v>20000</v>
      </c>
      <c r="H117" s="195">
        <f t="shared" si="19"/>
        <v>20000</v>
      </c>
      <c r="I117" s="196">
        <f t="shared" si="20"/>
        <v>20000</v>
      </c>
      <c r="J117" s="196">
        <f t="shared" si="17"/>
        <v>0</v>
      </c>
      <c r="K117" s="196"/>
      <c r="L117" s="197"/>
      <c r="M117" s="231">
        <f t="shared" si="18"/>
        <v>0</v>
      </c>
    </row>
    <row r="118" spans="1:13" ht="23.25">
      <c r="A118" s="126">
        <v>5</v>
      </c>
      <c r="B118" s="200" t="s">
        <v>108</v>
      </c>
      <c r="C118" s="192">
        <v>8000</v>
      </c>
      <c r="D118" s="190"/>
      <c r="E118" s="190"/>
      <c r="F118" s="191">
        <f t="shared" si="21"/>
        <v>8000</v>
      </c>
      <c r="H118" s="195">
        <f t="shared" si="19"/>
        <v>8000</v>
      </c>
      <c r="I118" s="196">
        <f t="shared" si="20"/>
        <v>8000</v>
      </c>
      <c r="J118" s="196">
        <f t="shared" si="17"/>
        <v>0</v>
      </c>
      <c r="K118" s="196"/>
      <c r="L118" s="197"/>
      <c r="M118" s="231">
        <f t="shared" si="18"/>
        <v>0</v>
      </c>
    </row>
    <row r="119" spans="1:13" ht="23.25">
      <c r="A119" s="126">
        <v>6</v>
      </c>
      <c r="B119" s="200" t="s">
        <v>109</v>
      </c>
      <c r="C119" s="192"/>
      <c r="D119" s="190"/>
      <c r="E119" s="190"/>
      <c r="F119" s="191">
        <f t="shared" si="21"/>
        <v>0</v>
      </c>
      <c r="H119" s="195">
        <f t="shared" si="19"/>
        <v>0</v>
      </c>
      <c r="I119" s="196">
        <f t="shared" si="20"/>
        <v>0</v>
      </c>
      <c r="J119" s="196">
        <f t="shared" si="17"/>
        <v>0</v>
      </c>
      <c r="K119" s="196"/>
      <c r="L119" s="197"/>
      <c r="M119" s="231">
        <f t="shared" si="18"/>
        <v>0</v>
      </c>
    </row>
    <row r="120" spans="1:13" ht="23.25">
      <c r="A120" s="126"/>
      <c r="B120" s="125"/>
      <c r="C120" s="142"/>
      <c r="D120" s="127"/>
      <c r="E120" s="127"/>
      <c r="F120" s="128">
        <f t="shared" si="21"/>
        <v>0</v>
      </c>
      <c r="H120" s="195">
        <f t="shared" si="19"/>
        <v>0</v>
      </c>
      <c r="I120" s="196">
        <f t="shared" si="20"/>
        <v>0</v>
      </c>
      <c r="J120" s="196">
        <f t="shared" si="17"/>
        <v>0</v>
      </c>
      <c r="K120" s="196"/>
      <c r="L120" s="197"/>
      <c r="M120" s="231">
        <f t="shared" si="18"/>
        <v>0</v>
      </c>
    </row>
    <row r="121" spans="1:13" ht="24" thickBot="1">
      <c r="A121" s="132"/>
      <c r="B121" s="125"/>
      <c r="C121" s="142"/>
      <c r="D121" s="127"/>
      <c r="E121" s="127"/>
      <c r="F121" s="128">
        <f t="shared" si="21"/>
        <v>0</v>
      </c>
      <c r="H121" s="195">
        <f t="shared" si="19"/>
        <v>0</v>
      </c>
      <c r="I121" s="196">
        <f t="shared" si="20"/>
        <v>0</v>
      </c>
      <c r="J121" s="196">
        <f t="shared" si="17"/>
        <v>0</v>
      </c>
      <c r="K121" s="196"/>
      <c r="L121" s="197"/>
      <c r="M121" s="231">
        <f t="shared" si="18"/>
        <v>0</v>
      </c>
    </row>
    <row r="122" spans="1:13" ht="24.75" thickBot="1" thickTop="1">
      <c r="A122" s="136"/>
      <c r="B122" s="137" t="s">
        <v>5</v>
      </c>
      <c r="C122" s="143">
        <f>SUM(C114:C121)</f>
        <v>106000</v>
      </c>
      <c r="D122" s="143">
        <f>SUM(D114:D121)</f>
        <v>48000</v>
      </c>
      <c r="E122" s="143">
        <f>SUM(E114:E121)</f>
        <v>48000</v>
      </c>
      <c r="F122" s="138">
        <f>SUM(C122:E122)</f>
        <v>202000</v>
      </c>
      <c r="I122" s="196"/>
      <c r="J122" s="196">
        <f t="shared" si="17"/>
        <v>0</v>
      </c>
      <c r="M122" s="231">
        <f t="shared" si="18"/>
        <v>0</v>
      </c>
    </row>
    <row r="123" spans="1:13" ht="24" thickTop="1">
      <c r="A123" s="125"/>
      <c r="B123" s="124" t="s">
        <v>11</v>
      </c>
      <c r="C123" s="125"/>
      <c r="D123" s="125"/>
      <c r="E123" s="125"/>
      <c r="F123" s="125"/>
      <c r="H123" s="195">
        <f aca="true" t="shared" si="22" ref="H123:H128">J89</f>
        <v>0</v>
      </c>
      <c r="I123" s="196">
        <f aca="true" t="shared" si="23" ref="I123:I128">F123</f>
        <v>0</v>
      </c>
      <c r="J123" s="196">
        <f t="shared" si="17"/>
        <v>0</v>
      </c>
      <c r="M123" s="231">
        <f t="shared" si="18"/>
        <v>0</v>
      </c>
    </row>
    <row r="124" spans="1:13" ht="23.25">
      <c r="A124" s="126">
        <v>1</v>
      </c>
      <c r="B124" s="201" t="s">
        <v>110</v>
      </c>
      <c r="C124" s="193">
        <v>20000</v>
      </c>
      <c r="D124" s="193"/>
      <c r="E124" s="193"/>
      <c r="F124" s="191">
        <f>SUM(C124:E124)</f>
        <v>20000</v>
      </c>
      <c r="G124" s="202"/>
      <c r="H124" s="195">
        <f t="shared" si="22"/>
        <v>20000</v>
      </c>
      <c r="I124" s="196">
        <f t="shared" si="23"/>
        <v>20000</v>
      </c>
      <c r="J124" s="196">
        <f t="shared" si="17"/>
        <v>0</v>
      </c>
      <c r="K124" s="196"/>
      <c r="L124" s="197"/>
      <c r="M124" s="231">
        <f t="shared" si="18"/>
        <v>0</v>
      </c>
    </row>
    <row r="125" spans="1:13" ht="23.25">
      <c r="A125" s="126">
        <v>2</v>
      </c>
      <c r="B125" s="201" t="s">
        <v>111</v>
      </c>
      <c r="C125" s="193">
        <v>20000</v>
      </c>
      <c r="D125" s="193"/>
      <c r="E125" s="193"/>
      <c r="F125" s="191">
        <f>SUM(C125:E125)</f>
        <v>20000</v>
      </c>
      <c r="G125" s="202"/>
      <c r="H125" s="195">
        <f t="shared" si="22"/>
        <v>20000</v>
      </c>
      <c r="I125" s="196">
        <f t="shared" si="23"/>
        <v>20000</v>
      </c>
      <c r="J125" s="196">
        <f t="shared" si="17"/>
        <v>0</v>
      </c>
      <c r="K125" s="196"/>
      <c r="L125" s="197"/>
      <c r="M125" s="231">
        <f t="shared" si="18"/>
        <v>0</v>
      </c>
    </row>
    <row r="126" spans="1:13" ht="23.25">
      <c r="A126" s="126">
        <v>3</v>
      </c>
      <c r="B126" s="201" t="s">
        <v>112</v>
      </c>
      <c r="C126" s="193">
        <v>10000</v>
      </c>
      <c r="D126" s="193"/>
      <c r="E126" s="193"/>
      <c r="F126" s="191">
        <f>SUM(C126:E126)</f>
        <v>10000</v>
      </c>
      <c r="G126" s="202"/>
      <c r="H126" s="195">
        <f t="shared" si="22"/>
        <v>10000</v>
      </c>
      <c r="I126" s="196">
        <f t="shared" si="23"/>
        <v>10000</v>
      </c>
      <c r="J126" s="196">
        <f t="shared" si="17"/>
        <v>0</v>
      </c>
      <c r="K126" s="196"/>
      <c r="L126" s="197"/>
      <c r="M126" s="231">
        <f t="shared" si="18"/>
        <v>0</v>
      </c>
    </row>
    <row r="127" spans="1:13" ht="23.25">
      <c r="A127" s="126">
        <v>4</v>
      </c>
      <c r="B127" s="182"/>
      <c r="C127" s="148"/>
      <c r="D127" s="148"/>
      <c r="E127" s="148"/>
      <c r="F127" s="128"/>
      <c r="G127" s="202"/>
      <c r="H127" s="195">
        <f t="shared" si="22"/>
        <v>0</v>
      </c>
      <c r="I127" s="196">
        <f t="shared" si="23"/>
        <v>0</v>
      </c>
      <c r="J127" s="196">
        <f t="shared" si="17"/>
        <v>0</v>
      </c>
      <c r="K127" s="196"/>
      <c r="L127" s="197"/>
      <c r="M127" s="231">
        <f t="shared" si="18"/>
        <v>0</v>
      </c>
    </row>
    <row r="128" spans="1:13" ht="24" thickBot="1">
      <c r="A128" s="126"/>
      <c r="B128" s="125"/>
      <c r="C128" s="151"/>
      <c r="D128" s="151"/>
      <c r="E128" s="151"/>
      <c r="F128" s="128"/>
      <c r="G128" s="177"/>
      <c r="H128" s="195">
        <f t="shared" si="22"/>
        <v>0</v>
      </c>
      <c r="I128" s="196">
        <f t="shared" si="23"/>
        <v>0</v>
      </c>
      <c r="J128" s="196">
        <f t="shared" si="17"/>
        <v>0</v>
      </c>
      <c r="K128" s="177"/>
      <c r="L128" s="177"/>
      <c r="M128" s="231">
        <f t="shared" si="18"/>
        <v>0</v>
      </c>
    </row>
    <row r="129" spans="1:13" ht="24.75" thickBot="1" thickTop="1">
      <c r="A129" s="136"/>
      <c r="B129" s="137" t="s">
        <v>5</v>
      </c>
      <c r="C129" s="138">
        <f>SUM(C124:C128)</f>
        <v>50000</v>
      </c>
      <c r="D129" s="138">
        <f>SUM(D124:D128)</f>
        <v>0</v>
      </c>
      <c r="E129" s="138">
        <f>SUM(E124:E128)</f>
        <v>0</v>
      </c>
      <c r="F129" s="138">
        <f>SUM(C129:E129)</f>
        <v>50000</v>
      </c>
      <c r="G129" s="177"/>
      <c r="I129" s="196"/>
      <c r="J129" s="196">
        <f t="shared" si="17"/>
        <v>0</v>
      </c>
      <c r="K129" s="177"/>
      <c r="L129" s="177"/>
      <c r="M129" s="231">
        <f t="shared" si="18"/>
        <v>0</v>
      </c>
    </row>
    <row r="130" spans="1:13" ht="24" thickTop="1">
      <c r="A130" s="126"/>
      <c r="B130" s="163" t="s">
        <v>47</v>
      </c>
      <c r="C130" s="128"/>
      <c r="D130" s="128"/>
      <c r="E130" s="128"/>
      <c r="F130" s="158"/>
      <c r="H130" s="195">
        <f>J96</f>
        <v>0</v>
      </c>
      <c r="I130" s="196">
        <f>F130</f>
        <v>0</v>
      </c>
      <c r="J130" s="196">
        <f t="shared" si="17"/>
        <v>0</v>
      </c>
      <c r="M130" s="231">
        <f t="shared" si="18"/>
        <v>0</v>
      </c>
    </row>
    <row r="131" spans="1:13" ht="23.25">
      <c r="A131" s="126">
        <v>1</v>
      </c>
      <c r="B131" s="205" t="s">
        <v>113</v>
      </c>
      <c r="C131" s="191">
        <v>26000</v>
      </c>
      <c r="D131" s="191">
        <v>0</v>
      </c>
      <c r="E131" s="191">
        <v>0</v>
      </c>
      <c r="F131" s="206">
        <f>SUM(C131:E131)</f>
        <v>26000</v>
      </c>
      <c r="G131" s="204">
        <v>211</v>
      </c>
      <c r="H131" s="195">
        <f>J97</f>
        <v>26000</v>
      </c>
      <c r="I131" s="196">
        <f>F131</f>
        <v>26000</v>
      </c>
      <c r="J131" s="196">
        <f t="shared" si="17"/>
        <v>0</v>
      </c>
      <c r="K131" s="196"/>
      <c r="L131" s="197"/>
      <c r="M131" s="231">
        <f t="shared" si="18"/>
        <v>0</v>
      </c>
    </row>
    <row r="132" spans="1:13" ht="23.25">
      <c r="A132" s="126">
        <v>2</v>
      </c>
      <c r="B132" s="205" t="s">
        <v>114</v>
      </c>
      <c r="C132" s="191">
        <v>19000</v>
      </c>
      <c r="D132" s="191">
        <v>0</v>
      </c>
      <c r="E132" s="191">
        <v>0</v>
      </c>
      <c r="F132" s="206">
        <f>SUM(C132:E132)</f>
        <v>19000</v>
      </c>
      <c r="H132" s="195">
        <f>J98</f>
        <v>19000</v>
      </c>
      <c r="I132" s="196">
        <f>F132</f>
        <v>19000</v>
      </c>
      <c r="J132" s="196">
        <f t="shared" si="17"/>
        <v>0</v>
      </c>
      <c r="K132" s="196"/>
      <c r="L132" s="197"/>
      <c r="M132" s="231">
        <f t="shared" si="18"/>
        <v>0</v>
      </c>
    </row>
    <row r="133" spans="1:13" ht="23.25">
      <c r="A133" s="126">
        <v>3</v>
      </c>
      <c r="B133" s="205" t="s">
        <v>115</v>
      </c>
      <c r="C133" s="191">
        <v>7000</v>
      </c>
      <c r="D133" s="191">
        <v>0</v>
      </c>
      <c r="E133" s="191">
        <v>0</v>
      </c>
      <c r="F133" s="206">
        <f>SUM(C133:E133)</f>
        <v>7000</v>
      </c>
      <c r="H133" s="195">
        <f>J99</f>
        <v>7000</v>
      </c>
      <c r="I133" s="196">
        <f>F133</f>
        <v>7000</v>
      </c>
      <c r="J133" s="196">
        <f t="shared" si="17"/>
        <v>0</v>
      </c>
      <c r="K133" s="196"/>
      <c r="L133" s="197"/>
      <c r="M133" s="231">
        <f t="shared" si="18"/>
        <v>0</v>
      </c>
    </row>
    <row r="134" spans="1:13" ht="23.25">
      <c r="A134" s="126">
        <v>4</v>
      </c>
      <c r="B134" s="205" t="s">
        <v>116</v>
      </c>
      <c r="C134" s="191">
        <v>28000</v>
      </c>
      <c r="D134" s="191">
        <v>0</v>
      </c>
      <c r="E134" s="191">
        <v>0</v>
      </c>
      <c r="F134" s="206">
        <f>SUM(C134:E134)</f>
        <v>28000</v>
      </c>
      <c r="H134" s="195">
        <f>J100</f>
        <v>28000</v>
      </c>
      <c r="I134" s="196">
        <f>F134</f>
        <v>28000</v>
      </c>
      <c r="J134" s="196">
        <f t="shared" si="17"/>
        <v>0</v>
      </c>
      <c r="K134" s="196"/>
      <c r="L134" s="197"/>
      <c r="M134" s="231">
        <f t="shared" si="18"/>
        <v>0</v>
      </c>
    </row>
    <row r="135" spans="1:13" ht="24" thickBot="1">
      <c r="A135" s="126"/>
      <c r="B135" s="157"/>
      <c r="C135" s="128"/>
      <c r="D135" s="128"/>
      <c r="E135" s="128"/>
      <c r="F135" s="158"/>
      <c r="I135" s="196"/>
      <c r="J135" s="196">
        <f t="shared" si="17"/>
        <v>0</v>
      </c>
      <c r="K135" s="196"/>
      <c r="L135" s="197"/>
      <c r="M135" s="231">
        <f t="shared" si="18"/>
        <v>0</v>
      </c>
    </row>
    <row r="136" spans="1:13" ht="24.75" thickBot="1" thickTop="1">
      <c r="A136" s="136"/>
      <c r="B136" s="137" t="s">
        <v>5</v>
      </c>
      <c r="C136" s="138">
        <f>SUM(C131:C135)</f>
        <v>80000</v>
      </c>
      <c r="D136" s="138">
        <f>SUM(D131:D135)</f>
        <v>0</v>
      </c>
      <c r="E136" s="138">
        <f>SUM(E131:E135)</f>
        <v>0</v>
      </c>
      <c r="F136" s="138">
        <f>SUM(C136:E136)</f>
        <v>80000</v>
      </c>
      <c r="H136" s="195">
        <f>SUM(H109:H135)</f>
        <v>337000</v>
      </c>
      <c r="M136" s="231">
        <f t="shared" si="18"/>
        <v>0</v>
      </c>
    </row>
    <row r="137" ht="24" thickTop="1"/>
  </sheetData>
  <sheetProtection/>
  <mergeCells count="12">
    <mergeCell ref="A1:F1"/>
    <mergeCell ref="A2:F2"/>
    <mergeCell ref="A3:F3"/>
    <mergeCell ref="A35:F35"/>
    <mergeCell ref="A36:F36"/>
    <mergeCell ref="A37:F37"/>
    <mergeCell ref="A69:F69"/>
    <mergeCell ref="A70:F70"/>
    <mergeCell ref="A71:F71"/>
    <mergeCell ref="A103:F103"/>
    <mergeCell ref="A104:F104"/>
    <mergeCell ref="A105:F105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1"/>
  <sheetViews>
    <sheetView zoomScalePageLayoutView="0" workbookViewId="0" topLeftCell="A1">
      <selection activeCell="D11" sqref="D11"/>
    </sheetView>
  </sheetViews>
  <sheetFormatPr defaultColWidth="9.140625" defaultRowHeight="21.75"/>
  <cols>
    <col min="1" max="1" width="9.140625" style="194" customWidth="1"/>
    <col min="2" max="2" width="49.7109375" style="194" customWidth="1"/>
    <col min="3" max="3" width="11.8515625" style="194" customWidth="1"/>
    <col min="4" max="5" width="12.7109375" style="194" customWidth="1"/>
    <col min="6" max="6" width="11.57421875" style="194" customWidth="1"/>
    <col min="7" max="7" width="9.140625" style="194" customWidth="1"/>
    <col min="8" max="8" width="9.57421875" style="195" customWidth="1"/>
    <col min="9" max="10" width="12.7109375" style="194" customWidth="1"/>
    <col min="11" max="12" width="10.7109375" style="194" customWidth="1"/>
    <col min="13" max="16384" width="9.140625" style="194" customWidth="1"/>
  </cols>
  <sheetData>
    <row r="1" spans="1:6" ht="33" customHeight="1">
      <c r="A1" s="266" t="s">
        <v>33</v>
      </c>
      <c r="B1" s="266"/>
      <c r="C1" s="266"/>
      <c r="D1" s="266"/>
      <c r="E1" s="266"/>
      <c r="F1" s="266"/>
    </row>
    <row r="2" spans="1:6" ht="23.25">
      <c r="A2" s="268" t="s">
        <v>197</v>
      </c>
      <c r="B2" s="268"/>
      <c r="C2" s="268"/>
      <c r="D2" s="268"/>
      <c r="E2" s="268"/>
      <c r="F2" s="268"/>
    </row>
    <row r="3" spans="1:6" ht="23.25">
      <c r="A3" s="269" t="s">
        <v>199</v>
      </c>
      <c r="B3" s="269"/>
      <c r="C3" s="269"/>
      <c r="D3" s="269"/>
      <c r="E3" s="269"/>
      <c r="F3" s="269"/>
    </row>
    <row r="4" spans="1:6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</row>
    <row r="5" spans="1:6" ht="23.25">
      <c r="A5" s="121"/>
      <c r="B5" s="121"/>
      <c r="C5" s="122"/>
      <c r="D5" s="122"/>
      <c r="E5" s="122"/>
      <c r="F5" s="123" t="s">
        <v>8</v>
      </c>
    </row>
    <row r="6" spans="1:6" ht="23.25">
      <c r="A6" s="122"/>
      <c r="B6" s="198" t="s">
        <v>10</v>
      </c>
      <c r="C6" s="140"/>
      <c r="D6" s="140"/>
      <c r="E6" s="140"/>
      <c r="F6" s="140"/>
    </row>
    <row r="7" spans="1:10" ht="23.25">
      <c r="A7" s="126">
        <v>1</v>
      </c>
      <c r="B7" s="209" t="s">
        <v>200</v>
      </c>
      <c r="C7" s="189"/>
      <c r="D7" s="190"/>
      <c r="E7" s="190"/>
      <c r="F7" s="191">
        <f>SUM(C7:E7)</f>
        <v>0</v>
      </c>
      <c r="H7" s="195">
        <v>30000</v>
      </c>
      <c r="I7" s="196">
        <f aca="true" t="shared" si="0" ref="I7:I14">F7</f>
        <v>0</v>
      </c>
      <c r="J7" s="196">
        <f>H7-I7</f>
        <v>30000</v>
      </c>
    </row>
    <row r="8" spans="1:10" ht="23.25">
      <c r="A8" s="126">
        <v>2</v>
      </c>
      <c r="B8" s="157" t="s">
        <v>201</v>
      </c>
      <c r="C8" s="189"/>
      <c r="D8" s="190"/>
      <c r="E8" s="190"/>
      <c r="F8" s="191">
        <f aca="true" t="shared" si="1" ref="F8:F14">SUM(C8:E8)</f>
        <v>0</v>
      </c>
      <c r="H8" s="195">
        <v>30000</v>
      </c>
      <c r="I8" s="196">
        <f t="shared" si="0"/>
        <v>0</v>
      </c>
      <c r="J8" s="196">
        <f aca="true" t="shared" si="2" ref="J8:J14">H8-I8</f>
        <v>30000</v>
      </c>
    </row>
    <row r="9" spans="1:10" ht="23.25">
      <c r="A9" s="126">
        <v>3</v>
      </c>
      <c r="B9" s="157" t="s">
        <v>202</v>
      </c>
      <c r="C9" s="192"/>
      <c r="D9" s="190">
        <v>30000</v>
      </c>
      <c r="E9" s="190"/>
      <c r="F9" s="191">
        <f t="shared" si="1"/>
        <v>30000</v>
      </c>
      <c r="H9" s="195">
        <v>30000</v>
      </c>
      <c r="I9" s="196">
        <f t="shared" si="0"/>
        <v>30000</v>
      </c>
      <c r="J9" s="196">
        <f t="shared" si="2"/>
        <v>0</v>
      </c>
    </row>
    <row r="10" spans="1:10" ht="23.25">
      <c r="A10" s="126"/>
      <c r="B10" s="207"/>
      <c r="C10" s="208"/>
      <c r="D10" s="145"/>
      <c r="E10" s="145"/>
      <c r="F10" s="146"/>
      <c r="I10" s="196">
        <f t="shared" si="0"/>
        <v>0</v>
      </c>
      <c r="J10" s="196">
        <f t="shared" si="2"/>
        <v>0</v>
      </c>
    </row>
    <row r="11" spans="1:10" ht="23.25">
      <c r="A11" s="126"/>
      <c r="B11" s="207"/>
      <c r="C11" s="208"/>
      <c r="D11" s="145"/>
      <c r="E11" s="145"/>
      <c r="F11" s="146"/>
      <c r="I11" s="196">
        <f t="shared" si="0"/>
        <v>0</v>
      </c>
      <c r="J11" s="196">
        <f t="shared" si="2"/>
        <v>0</v>
      </c>
    </row>
    <row r="12" spans="1:10" ht="23.25">
      <c r="A12" s="126"/>
      <c r="B12" s="207"/>
      <c r="C12" s="208"/>
      <c r="D12" s="145"/>
      <c r="E12" s="145"/>
      <c r="F12" s="146"/>
      <c r="I12" s="196">
        <f t="shared" si="0"/>
        <v>0</v>
      </c>
      <c r="J12" s="196">
        <f t="shared" si="2"/>
        <v>0</v>
      </c>
    </row>
    <row r="13" spans="1:10" ht="23.25">
      <c r="A13" s="126"/>
      <c r="B13" s="125"/>
      <c r="C13" s="142"/>
      <c r="D13" s="127"/>
      <c r="E13" s="127"/>
      <c r="F13" s="128"/>
      <c r="I13" s="196">
        <f t="shared" si="0"/>
        <v>0</v>
      </c>
      <c r="J13" s="196">
        <f t="shared" si="2"/>
        <v>0</v>
      </c>
    </row>
    <row r="14" spans="1:10" ht="24" thickBot="1">
      <c r="A14" s="132"/>
      <c r="B14" s="125"/>
      <c r="C14" s="142"/>
      <c r="D14" s="127"/>
      <c r="E14" s="127"/>
      <c r="F14" s="128">
        <f t="shared" si="1"/>
        <v>0</v>
      </c>
      <c r="I14" s="196">
        <f t="shared" si="0"/>
        <v>0</v>
      </c>
      <c r="J14" s="196">
        <f t="shared" si="2"/>
        <v>0</v>
      </c>
    </row>
    <row r="15" spans="1:8" ht="24.75" thickBot="1" thickTop="1">
      <c r="A15" s="136"/>
      <c r="B15" s="137" t="s">
        <v>5</v>
      </c>
      <c r="C15" s="143">
        <f>SUM(C7:C14)</f>
        <v>0</v>
      </c>
      <c r="D15" s="143">
        <f>SUM(D7:D14)</f>
        <v>30000</v>
      </c>
      <c r="E15" s="143">
        <f>SUM(E7:E14)</f>
        <v>0</v>
      </c>
      <c r="F15" s="138">
        <f>SUM(C15:E15)</f>
        <v>30000</v>
      </c>
      <c r="H15" s="195">
        <f>SUM(H7:H14)</f>
        <v>90000</v>
      </c>
    </row>
    <row r="16" spans="1:6" ht="24" thickTop="1">
      <c r="A16" s="171"/>
      <c r="B16" s="172"/>
      <c r="C16" s="175"/>
      <c r="D16" s="175"/>
      <c r="E16" s="175"/>
      <c r="F16" s="176"/>
    </row>
    <row r="17" spans="1:6" ht="23.25">
      <c r="A17" s="171"/>
      <c r="B17" s="172"/>
      <c r="C17" s="175"/>
      <c r="D17" s="175"/>
      <c r="E17" s="175"/>
      <c r="F17" s="176"/>
    </row>
    <row r="18" spans="1:6" ht="23.25">
      <c r="A18" s="171"/>
      <c r="B18" s="172"/>
      <c r="C18" s="175"/>
      <c r="D18" s="175"/>
      <c r="E18" s="175"/>
      <c r="F18" s="175"/>
    </row>
    <row r="19" spans="1:6" ht="23.25">
      <c r="A19" s="177"/>
      <c r="B19" s="178"/>
      <c r="C19" s="176"/>
      <c r="D19" s="176"/>
      <c r="E19" s="176"/>
      <c r="F19" s="176"/>
    </row>
    <row r="35" spans="1:6" ht="33" customHeight="1">
      <c r="A35" s="266" t="s">
        <v>33</v>
      </c>
      <c r="B35" s="266"/>
      <c r="C35" s="266"/>
      <c r="D35" s="266"/>
      <c r="E35" s="266"/>
      <c r="F35" s="266"/>
    </row>
    <row r="36" spans="1:6" ht="23.25">
      <c r="A36" s="268" t="s">
        <v>230</v>
      </c>
      <c r="B36" s="268"/>
      <c r="C36" s="268"/>
      <c r="D36" s="268"/>
      <c r="E36" s="268"/>
      <c r="F36" s="268"/>
    </row>
    <row r="37" spans="1:6" ht="23.25">
      <c r="A37" s="269" t="s">
        <v>199</v>
      </c>
      <c r="B37" s="269"/>
      <c r="C37" s="269"/>
      <c r="D37" s="269"/>
      <c r="E37" s="269"/>
      <c r="F37" s="269"/>
    </row>
    <row r="38" spans="1:6" ht="23.25">
      <c r="A38" s="118" t="s">
        <v>0</v>
      </c>
      <c r="B38" s="118" t="s">
        <v>1</v>
      </c>
      <c r="C38" s="119" t="s">
        <v>23</v>
      </c>
      <c r="D38" s="119" t="s">
        <v>24</v>
      </c>
      <c r="E38" s="119" t="s">
        <v>25</v>
      </c>
      <c r="F38" s="120" t="s">
        <v>5</v>
      </c>
    </row>
    <row r="39" spans="1:12" ht="23.25">
      <c r="A39" s="121"/>
      <c r="B39" s="121"/>
      <c r="C39" s="122"/>
      <c r="D39" s="122"/>
      <c r="E39" s="122"/>
      <c r="F39" s="123" t="s">
        <v>8</v>
      </c>
      <c r="K39" s="194" t="s">
        <v>39</v>
      </c>
      <c r="L39" s="194" t="s">
        <v>72</v>
      </c>
    </row>
    <row r="40" spans="1:6" ht="23.25">
      <c r="A40" s="122"/>
      <c r="B40" s="198" t="s">
        <v>10</v>
      </c>
      <c r="C40" s="140"/>
      <c r="D40" s="140"/>
      <c r="E40" s="140"/>
      <c r="F40" s="140"/>
    </row>
    <row r="41" spans="1:13" ht="23.25">
      <c r="A41" s="126">
        <v>1</v>
      </c>
      <c r="B41" s="209" t="s">
        <v>200</v>
      </c>
      <c r="C41" s="189"/>
      <c r="D41" s="190"/>
      <c r="E41" s="190"/>
      <c r="F41" s="191">
        <f>SUM(C41:E41)</f>
        <v>0</v>
      </c>
      <c r="H41" s="195">
        <f>J7</f>
        <v>30000</v>
      </c>
      <c r="I41" s="196">
        <f aca="true" t="shared" si="3" ref="I41:I48">F41</f>
        <v>0</v>
      </c>
      <c r="J41" s="196">
        <f>H41-I41</f>
        <v>30000</v>
      </c>
      <c r="M41" s="196">
        <f>J41+K41-L41</f>
        <v>30000</v>
      </c>
    </row>
    <row r="42" spans="1:13" ht="23.25">
      <c r="A42" s="126">
        <v>2</v>
      </c>
      <c r="B42" s="157" t="s">
        <v>201</v>
      </c>
      <c r="C42" s="189"/>
      <c r="D42" s="190"/>
      <c r="E42" s="190"/>
      <c r="F42" s="191">
        <f>SUM(C42:E42)</f>
        <v>0</v>
      </c>
      <c r="H42" s="195">
        <f>J8</f>
        <v>30000</v>
      </c>
      <c r="I42" s="196">
        <f t="shared" si="3"/>
        <v>0</v>
      </c>
      <c r="J42" s="196">
        <f aca="true" t="shared" si="4" ref="J42:J48">H42-I42</f>
        <v>30000</v>
      </c>
      <c r="M42" s="196">
        <f>J42+K42-L42</f>
        <v>30000</v>
      </c>
    </row>
    <row r="43" spans="1:13" ht="23.25">
      <c r="A43" s="126">
        <v>3</v>
      </c>
      <c r="B43" s="157" t="s">
        <v>202</v>
      </c>
      <c r="C43" s="192"/>
      <c r="D43" s="190"/>
      <c r="E43" s="190"/>
      <c r="F43" s="191">
        <f>SUM(C43:E43)</f>
        <v>0</v>
      </c>
      <c r="H43" s="195">
        <f>J9</f>
        <v>0</v>
      </c>
      <c r="I43" s="196">
        <f t="shared" si="3"/>
        <v>0</v>
      </c>
      <c r="J43" s="196">
        <f t="shared" si="4"/>
        <v>0</v>
      </c>
      <c r="M43" s="196">
        <f>J43+K43-L43</f>
        <v>0</v>
      </c>
    </row>
    <row r="44" spans="1:10" ht="23.25">
      <c r="A44" s="126"/>
      <c r="B44" s="207"/>
      <c r="C44" s="208"/>
      <c r="D44" s="145"/>
      <c r="E44" s="145"/>
      <c r="F44" s="146"/>
      <c r="I44" s="196">
        <f t="shared" si="3"/>
        <v>0</v>
      </c>
      <c r="J44" s="196">
        <f t="shared" si="4"/>
        <v>0</v>
      </c>
    </row>
    <row r="45" spans="1:10" ht="23.25">
      <c r="A45" s="126"/>
      <c r="B45" s="207"/>
      <c r="C45" s="208"/>
      <c r="D45" s="145"/>
      <c r="E45" s="145"/>
      <c r="F45" s="146"/>
      <c r="I45" s="196">
        <f t="shared" si="3"/>
        <v>0</v>
      </c>
      <c r="J45" s="196">
        <f t="shared" si="4"/>
        <v>0</v>
      </c>
    </row>
    <row r="46" spans="1:10" ht="23.25">
      <c r="A46" s="126"/>
      <c r="B46" s="207"/>
      <c r="C46" s="208"/>
      <c r="D46" s="145"/>
      <c r="E46" s="145"/>
      <c r="F46" s="146"/>
      <c r="I46" s="196">
        <f t="shared" si="3"/>
        <v>0</v>
      </c>
      <c r="J46" s="196">
        <f t="shared" si="4"/>
        <v>0</v>
      </c>
    </row>
    <row r="47" spans="1:10" ht="23.25">
      <c r="A47" s="126"/>
      <c r="B47" s="125"/>
      <c r="C47" s="142"/>
      <c r="D47" s="127"/>
      <c r="E47" s="127"/>
      <c r="F47" s="128"/>
      <c r="I47" s="196">
        <f t="shared" si="3"/>
        <v>0</v>
      </c>
      <c r="J47" s="196">
        <f t="shared" si="4"/>
        <v>0</v>
      </c>
    </row>
    <row r="48" spans="1:10" ht="24" thickBot="1">
      <c r="A48" s="132"/>
      <c r="B48" s="125"/>
      <c r="C48" s="142"/>
      <c r="D48" s="127"/>
      <c r="E48" s="127"/>
      <c r="F48" s="128">
        <f>SUM(C48:E48)</f>
        <v>0</v>
      </c>
      <c r="I48" s="196">
        <f t="shared" si="3"/>
        <v>0</v>
      </c>
      <c r="J48" s="196">
        <f t="shared" si="4"/>
        <v>0</v>
      </c>
    </row>
    <row r="49" spans="1:8" ht="24.75" thickBot="1" thickTop="1">
      <c r="A49" s="136"/>
      <c r="B49" s="137" t="s">
        <v>5</v>
      </c>
      <c r="C49" s="143">
        <f>SUM(C41:C48)</f>
        <v>0</v>
      </c>
      <c r="D49" s="143">
        <f>SUM(D41:D48)</f>
        <v>0</v>
      </c>
      <c r="E49" s="143">
        <f>SUM(E41:E48)</f>
        <v>0</v>
      </c>
      <c r="F49" s="138">
        <f>SUM(C49:E49)</f>
        <v>0</v>
      </c>
      <c r="H49" s="195">
        <f>SUM(H41:H48)</f>
        <v>60000</v>
      </c>
    </row>
    <row r="50" spans="1:6" ht="24" thickTop="1">
      <c r="A50" s="171"/>
      <c r="B50" s="172"/>
      <c r="C50" s="175"/>
      <c r="D50" s="175"/>
      <c r="E50" s="175"/>
      <c r="F50" s="176"/>
    </row>
    <row r="51" spans="1:6" ht="23.25">
      <c r="A51" s="171"/>
      <c r="B51" s="172"/>
      <c r="C51" s="175"/>
      <c r="D51" s="175"/>
      <c r="E51" s="175"/>
      <c r="F51" s="176"/>
    </row>
    <row r="52" spans="1:6" ht="23.25">
      <c r="A52" s="171"/>
      <c r="B52" s="172"/>
      <c r="C52" s="175"/>
      <c r="D52" s="175"/>
      <c r="E52" s="175"/>
      <c r="F52" s="175"/>
    </row>
    <row r="53" spans="1:6" ht="23.25">
      <c r="A53" s="177"/>
      <c r="B53" s="178"/>
      <c r="C53" s="176"/>
      <c r="D53" s="176"/>
      <c r="E53" s="176"/>
      <c r="F53" s="176"/>
    </row>
    <row r="69" spans="1:6" ht="33" customHeight="1">
      <c r="A69" s="266" t="s">
        <v>33</v>
      </c>
      <c r="B69" s="266"/>
      <c r="C69" s="266"/>
      <c r="D69" s="266"/>
      <c r="E69" s="266"/>
      <c r="F69" s="266"/>
    </row>
    <row r="70" spans="1:6" ht="23.25">
      <c r="A70" s="268" t="s">
        <v>231</v>
      </c>
      <c r="B70" s="268"/>
      <c r="C70" s="268"/>
      <c r="D70" s="268"/>
      <c r="E70" s="268"/>
      <c r="F70" s="268"/>
    </row>
    <row r="71" spans="1:6" ht="23.25">
      <c r="A71" s="269" t="s">
        <v>199</v>
      </c>
      <c r="B71" s="269"/>
      <c r="C71" s="269"/>
      <c r="D71" s="269"/>
      <c r="E71" s="269"/>
      <c r="F71" s="269"/>
    </row>
    <row r="72" spans="1:6" ht="23.25">
      <c r="A72" s="118" t="s">
        <v>0</v>
      </c>
      <c r="B72" s="118" t="s">
        <v>1</v>
      </c>
      <c r="C72" s="119" t="s">
        <v>26</v>
      </c>
      <c r="D72" s="119" t="s">
        <v>27</v>
      </c>
      <c r="E72" s="119" t="s">
        <v>28</v>
      </c>
      <c r="F72" s="120" t="s">
        <v>5</v>
      </c>
    </row>
    <row r="73" spans="1:12" ht="23.25">
      <c r="A73" s="121"/>
      <c r="B73" s="121"/>
      <c r="C73" s="122"/>
      <c r="D73" s="122"/>
      <c r="E73" s="122"/>
      <c r="F73" s="123" t="s">
        <v>8</v>
      </c>
      <c r="K73" s="194" t="s">
        <v>39</v>
      </c>
      <c r="L73" s="194" t="s">
        <v>72</v>
      </c>
    </row>
    <row r="74" spans="1:6" ht="23.25">
      <c r="A74" s="122"/>
      <c r="B74" s="198" t="s">
        <v>10</v>
      </c>
      <c r="C74" s="140"/>
      <c r="D74" s="140"/>
      <c r="E74" s="140"/>
      <c r="F74" s="140"/>
    </row>
    <row r="75" spans="1:13" ht="23.25">
      <c r="A75" s="126">
        <v>1</v>
      </c>
      <c r="B75" s="209" t="s">
        <v>200</v>
      </c>
      <c r="C75" s="189"/>
      <c r="D75" s="190"/>
      <c r="E75" s="190">
        <v>30000</v>
      </c>
      <c r="F75" s="191">
        <f>SUM(C75:E75)</f>
        <v>30000</v>
      </c>
      <c r="H75" s="195">
        <f>M41</f>
        <v>30000</v>
      </c>
      <c r="I75" s="196">
        <f aca="true" t="shared" si="5" ref="I75:I82">F75</f>
        <v>30000</v>
      </c>
      <c r="J75" s="196">
        <f>H75-I75</f>
        <v>0</v>
      </c>
      <c r="M75" s="196">
        <f>J75+K75-L75</f>
        <v>0</v>
      </c>
    </row>
    <row r="76" spans="1:13" ht="23.25">
      <c r="A76" s="126">
        <v>2</v>
      </c>
      <c r="B76" s="157" t="s">
        <v>201</v>
      </c>
      <c r="C76" s="189">
        <v>30000</v>
      </c>
      <c r="D76" s="190"/>
      <c r="E76" s="190"/>
      <c r="F76" s="191">
        <f>SUM(C76:E76)</f>
        <v>30000</v>
      </c>
      <c r="H76" s="195">
        <f>M42</f>
        <v>30000</v>
      </c>
      <c r="I76" s="196">
        <f t="shared" si="5"/>
        <v>30000</v>
      </c>
      <c r="J76" s="196">
        <f aca="true" t="shared" si="6" ref="J76:J82">H76-I76</f>
        <v>0</v>
      </c>
      <c r="M76" s="196">
        <f>J76+K76-L76</f>
        <v>0</v>
      </c>
    </row>
    <row r="77" spans="1:13" ht="23.25">
      <c r="A77" s="126">
        <v>3</v>
      </c>
      <c r="B77" s="157" t="s">
        <v>202</v>
      </c>
      <c r="C77" s="192"/>
      <c r="D77" s="190"/>
      <c r="E77" s="190"/>
      <c r="F77" s="191">
        <f>SUM(C77:E77)</f>
        <v>0</v>
      </c>
      <c r="H77" s="195">
        <f>J43</f>
        <v>0</v>
      </c>
      <c r="I77" s="196">
        <f t="shared" si="5"/>
        <v>0</v>
      </c>
      <c r="J77" s="196">
        <f t="shared" si="6"/>
        <v>0</v>
      </c>
      <c r="M77" s="196">
        <f>J77+K77-L77</f>
        <v>0</v>
      </c>
    </row>
    <row r="78" spans="1:10" ht="23.25">
      <c r="A78" s="126"/>
      <c r="B78" s="207"/>
      <c r="C78" s="208"/>
      <c r="D78" s="145"/>
      <c r="E78" s="145"/>
      <c r="F78" s="146"/>
      <c r="I78" s="196">
        <f t="shared" si="5"/>
        <v>0</v>
      </c>
      <c r="J78" s="196">
        <f t="shared" si="6"/>
        <v>0</v>
      </c>
    </row>
    <row r="79" spans="1:10" ht="23.25">
      <c r="A79" s="126"/>
      <c r="B79" s="207"/>
      <c r="C79" s="208"/>
      <c r="D79" s="145"/>
      <c r="E79" s="145"/>
      <c r="F79" s="146"/>
      <c r="I79" s="196">
        <f t="shared" si="5"/>
        <v>0</v>
      </c>
      <c r="J79" s="196">
        <f t="shared" si="6"/>
        <v>0</v>
      </c>
    </row>
    <row r="80" spans="1:10" ht="23.25">
      <c r="A80" s="126"/>
      <c r="B80" s="207"/>
      <c r="C80" s="208"/>
      <c r="D80" s="145"/>
      <c r="E80" s="145"/>
      <c r="F80" s="146"/>
      <c r="I80" s="196">
        <f t="shared" si="5"/>
        <v>0</v>
      </c>
      <c r="J80" s="196">
        <f t="shared" si="6"/>
        <v>0</v>
      </c>
    </row>
    <row r="81" spans="1:10" ht="23.25">
      <c r="A81" s="126"/>
      <c r="B81" s="125"/>
      <c r="C81" s="142"/>
      <c r="D81" s="127"/>
      <c r="E81" s="127"/>
      <c r="F81" s="128"/>
      <c r="I81" s="196">
        <f t="shared" si="5"/>
        <v>0</v>
      </c>
      <c r="J81" s="196">
        <f t="shared" si="6"/>
        <v>0</v>
      </c>
    </row>
    <row r="82" spans="1:10" ht="24" thickBot="1">
      <c r="A82" s="132"/>
      <c r="B82" s="125"/>
      <c r="C82" s="142"/>
      <c r="D82" s="127"/>
      <c r="E82" s="127"/>
      <c r="F82" s="128">
        <f>SUM(C82:E82)</f>
        <v>0</v>
      </c>
      <c r="I82" s="196">
        <f t="shared" si="5"/>
        <v>0</v>
      </c>
      <c r="J82" s="196">
        <f t="shared" si="6"/>
        <v>0</v>
      </c>
    </row>
    <row r="83" spans="1:8" ht="24.75" thickBot="1" thickTop="1">
      <c r="A83" s="136"/>
      <c r="B83" s="137" t="s">
        <v>5</v>
      </c>
      <c r="C83" s="143">
        <f>SUM(C75:C82)</f>
        <v>30000</v>
      </c>
      <c r="D83" s="143">
        <f>SUM(D75:D82)</f>
        <v>0</v>
      </c>
      <c r="E83" s="143">
        <f>SUM(E75:E82)</f>
        <v>30000</v>
      </c>
      <c r="F83" s="138">
        <f>SUM(C83:E83)</f>
        <v>60000</v>
      </c>
      <c r="H83" s="195">
        <f>SUM(H75:H82)</f>
        <v>60000</v>
      </c>
    </row>
    <row r="84" spans="1:6" ht="24" thickTop="1">
      <c r="A84" s="171"/>
      <c r="B84" s="172"/>
      <c r="C84" s="175"/>
      <c r="D84" s="175"/>
      <c r="E84" s="175"/>
      <c r="F84" s="176"/>
    </row>
    <row r="85" spans="1:6" ht="23.25">
      <c r="A85" s="171"/>
      <c r="B85" s="172"/>
      <c r="C85" s="175"/>
      <c r="D85" s="175"/>
      <c r="E85" s="175"/>
      <c r="F85" s="176"/>
    </row>
    <row r="86" spans="1:6" ht="23.25">
      <c r="A86" s="171"/>
      <c r="B86" s="172"/>
      <c r="C86" s="175"/>
      <c r="D86" s="175"/>
      <c r="E86" s="175"/>
      <c r="F86" s="175"/>
    </row>
    <row r="87" spans="1:6" ht="23.25">
      <c r="A87" s="177"/>
      <c r="B87" s="178"/>
      <c r="C87" s="176"/>
      <c r="D87" s="176"/>
      <c r="E87" s="176"/>
      <c r="F87" s="176"/>
    </row>
    <row r="103" spans="1:6" ht="33" customHeight="1">
      <c r="A103" s="266" t="s">
        <v>33</v>
      </c>
      <c r="B103" s="266"/>
      <c r="C103" s="266"/>
      <c r="D103" s="266"/>
      <c r="E103" s="266"/>
      <c r="F103" s="266"/>
    </row>
    <row r="104" spans="1:6" ht="23.25">
      <c r="A104" s="268" t="s">
        <v>255</v>
      </c>
      <c r="B104" s="268"/>
      <c r="C104" s="268"/>
      <c r="D104" s="268"/>
      <c r="E104" s="268"/>
      <c r="F104" s="268"/>
    </row>
    <row r="105" spans="1:6" ht="23.25">
      <c r="A105" s="269" t="s">
        <v>199</v>
      </c>
      <c r="B105" s="269"/>
      <c r="C105" s="269"/>
      <c r="D105" s="269"/>
      <c r="E105" s="269"/>
      <c r="F105" s="269"/>
    </row>
    <row r="106" spans="1:6" ht="23.25">
      <c r="A106" s="118" t="s">
        <v>0</v>
      </c>
      <c r="B106" s="118" t="s">
        <v>1</v>
      </c>
      <c r="C106" s="119" t="s">
        <v>30</v>
      </c>
      <c r="D106" s="119" t="s">
        <v>31</v>
      </c>
      <c r="E106" s="119" t="s">
        <v>32</v>
      </c>
      <c r="F106" s="120" t="s">
        <v>5</v>
      </c>
    </row>
    <row r="107" spans="1:12" ht="23.25">
      <c r="A107" s="121"/>
      <c r="B107" s="121"/>
      <c r="C107" s="122"/>
      <c r="D107" s="122"/>
      <c r="E107" s="122"/>
      <c r="F107" s="123" t="s">
        <v>8</v>
      </c>
      <c r="K107" s="194" t="s">
        <v>39</v>
      </c>
      <c r="L107" s="194" t="s">
        <v>72</v>
      </c>
    </row>
    <row r="108" spans="1:6" ht="23.25">
      <c r="A108" s="122"/>
      <c r="B108" s="198" t="s">
        <v>10</v>
      </c>
      <c r="C108" s="140"/>
      <c r="D108" s="140"/>
      <c r="E108" s="140"/>
      <c r="F108" s="140"/>
    </row>
    <row r="109" spans="1:13" ht="23.25">
      <c r="A109" s="126">
        <v>1</v>
      </c>
      <c r="B109" s="209" t="s">
        <v>200</v>
      </c>
      <c r="C109" s="189"/>
      <c r="D109" s="190"/>
      <c r="E109" s="190"/>
      <c r="F109" s="191">
        <f>SUM(C109:E109)</f>
        <v>0</v>
      </c>
      <c r="H109" s="195">
        <f>M75</f>
        <v>0</v>
      </c>
      <c r="I109" s="196">
        <f aca="true" t="shared" si="7" ref="I109:I116">F109</f>
        <v>0</v>
      </c>
      <c r="J109" s="196">
        <f>H109-I109</f>
        <v>0</v>
      </c>
      <c r="M109" s="196">
        <f>J109+K109-L109</f>
        <v>0</v>
      </c>
    </row>
    <row r="110" spans="1:13" ht="23.25">
      <c r="A110" s="126">
        <v>2</v>
      </c>
      <c r="B110" s="157" t="s">
        <v>201</v>
      </c>
      <c r="C110" s="189"/>
      <c r="D110" s="190"/>
      <c r="E110" s="190"/>
      <c r="F110" s="191">
        <f>SUM(C110:E110)</f>
        <v>0</v>
      </c>
      <c r="H110" s="195">
        <f>M76</f>
        <v>0</v>
      </c>
      <c r="I110" s="196">
        <f t="shared" si="7"/>
        <v>0</v>
      </c>
      <c r="J110" s="196">
        <f aca="true" t="shared" si="8" ref="J110:J116">H110-I110</f>
        <v>0</v>
      </c>
      <c r="M110" s="196">
        <f>J110+K110-L110</f>
        <v>0</v>
      </c>
    </row>
    <row r="111" spans="1:13" ht="23.25">
      <c r="A111" s="126">
        <v>3</v>
      </c>
      <c r="B111" s="157" t="s">
        <v>202</v>
      </c>
      <c r="C111" s="192"/>
      <c r="D111" s="190"/>
      <c r="E111" s="190"/>
      <c r="F111" s="191">
        <f>SUM(C111:E111)</f>
        <v>0</v>
      </c>
      <c r="H111" s="195">
        <f>J77</f>
        <v>0</v>
      </c>
      <c r="I111" s="196">
        <f t="shared" si="7"/>
        <v>0</v>
      </c>
      <c r="J111" s="196">
        <f t="shared" si="8"/>
        <v>0</v>
      </c>
      <c r="M111" s="196">
        <f>J111+K111-L111</f>
        <v>0</v>
      </c>
    </row>
    <row r="112" spans="1:10" ht="23.25">
      <c r="A112" s="126"/>
      <c r="B112" s="207"/>
      <c r="C112" s="208"/>
      <c r="D112" s="145"/>
      <c r="E112" s="145"/>
      <c r="F112" s="146"/>
      <c r="I112" s="196">
        <f t="shared" si="7"/>
        <v>0</v>
      </c>
      <c r="J112" s="196">
        <f t="shared" si="8"/>
        <v>0</v>
      </c>
    </row>
    <row r="113" spans="1:10" ht="23.25">
      <c r="A113" s="126"/>
      <c r="B113" s="207"/>
      <c r="C113" s="208"/>
      <c r="D113" s="145"/>
      <c r="E113" s="145"/>
      <c r="F113" s="146"/>
      <c r="I113" s="196">
        <f t="shared" si="7"/>
        <v>0</v>
      </c>
      <c r="J113" s="196">
        <f t="shared" si="8"/>
        <v>0</v>
      </c>
    </row>
    <row r="114" spans="1:10" ht="23.25">
      <c r="A114" s="126"/>
      <c r="B114" s="207"/>
      <c r="C114" s="208"/>
      <c r="D114" s="145"/>
      <c r="E114" s="145"/>
      <c r="F114" s="146"/>
      <c r="I114" s="196">
        <f t="shared" si="7"/>
        <v>0</v>
      </c>
      <c r="J114" s="196">
        <f t="shared" si="8"/>
        <v>0</v>
      </c>
    </row>
    <row r="115" spans="1:10" ht="23.25">
      <c r="A115" s="126"/>
      <c r="B115" s="125"/>
      <c r="C115" s="142"/>
      <c r="D115" s="127"/>
      <c r="E115" s="127"/>
      <c r="F115" s="128"/>
      <c r="I115" s="196">
        <f t="shared" si="7"/>
        <v>0</v>
      </c>
      <c r="J115" s="196">
        <f t="shared" si="8"/>
        <v>0</v>
      </c>
    </row>
    <row r="116" spans="1:10" ht="24" thickBot="1">
      <c r="A116" s="132"/>
      <c r="B116" s="125"/>
      <c r="C116" s="142"/>
      <c r="D116" s="127"/>
      <c r="E116" s="127"/>
      <c r="F116" s="128">
        <f>SUM(C116:E116)</f>
        <v>0</v>
      </c>
      <c r="I116" s="196">
        <f t="shared" si="7"/>
        <v>0</v>
      </c>
      <c r="J116" s="196">
        <f t="shared" si="8"/>
        <v>0</v>
      </c>
    </row>
    <row r="117" spans="1:8" ht="24.75" thickBot="1" thickTop="1">
      <c r="A117" s="136"/>
      <c r="B117" s="137" t="s">
        <v>5</v>
      </c>
      <c r="C117" s="143">
        <f>SUM(C109:C116)</f>
        <v>0</v>
      </c>
      <c r="D117" s="143">
        <f>SUM(D109:D116)</f>
        <v>0</v>
      </c>
      <c r="E117" s="143">
        <f>SUM(E109:E116)</f>
        <v>0</v>
      </c>
      <c r="F117" s="138">
        <f>SUM(C117:E117)</f>
        <v>0</v>
      </c>
      <c r="H117" s="195">
        <f>SUM(H109:H116)</f>
        <v>0</v>
      </c>
    </row>
    <row r="118" spans="1:6" ht="24" thickTop="1">
      <c r="A118" s="171"/>
      <c r="B118" s="172"/>
      <c r="C118" s="175"/>
      <c r="D118" s="175"/>
      <c r="E118" s="175"/>
      <c r="F118" s="176"/>
    </row>
    <row r="119" spans="1:6" ht="23.25">
      <c r="A119" s="171"/>
      <c r="B119" s="172"/>
      <c r="C119" s="175"/>
      <c r="D119" s="175"/>
      <c r="E119" s="175"/>
      <c r="F119" s="176"/>
    </row>
    <row r="120" spans="1:6" ht="23.25">
      <c r="A120" s="171"/>
      <c r="B120" s="172"/>
      <c r="C120" s="175"/>
      <c r="D120" s="175"/>
      <c r="E120" s="175"/>
      <c r="F120" s="175"/>
    </row>
    <row r="121" spans="1:6" ht="23.25">
      <c r="A121" s="177"/>
      <c r="B121" s="178"/>
      <c r="C121" s="176"/>
      <c r="D121" s="176"/>
      <c r="E121" s="176"/>
      <c r="F121" s="176"/>
    </row>
  </sheetData>
  <sheetProtection/>
  <mergeCells count="12">
    <mergeCell ref="A1:F1"/>
    <mergeCell ref="A2:F2"/>
    <mergeCell ref="A3:F3"/>
    <mergeCell ref="A35:F35"/>
    <mergeCell ref="A36:F36"/>
    <mergeCell ref="A37:F37"/>
    <mergeCell ref="A69:F69"/>
    <mergeCell ref="A70:F70"/>
    <mergeCell ref="A71:F71"/>
    <mergeCell ref="A103:F103"/>
    <mergeCell ref="A104:F104"/>
    <mergeCell ref="A105:F105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AY404"/>
  <sheetViews>
    <sheetView tabSelected="1" zoomScaleSheetLayoutView="100" zoomScalePageLayoutView="0" workbookViewId="0" topLeftCell="AA354">
      <selection activeCell="AL409" sqref="AL409"/>
    </sheetView>
  </sheetViews>
  <sheetFormatPr defaultColWidth="9.140625" defaultRowHeight="21.75"/>
  <cols>
    <col min="1" max="1" width="9.140625" style="4" customWidth="1"/>
    <col min="2" max="2" width="34.28125" style="4" customWidth="1"/>
    <col min="3" max="4" width="13.7109375" style="4" customWidth="1"/>
    <col min="5" max="5" width="14.57421875" style="4" customWidth="1"/>
    <col min="6" max="6" width="13.7109375" style="4" customWidth="1"/>
    <col min="7" max="7" width="10.28125" style="4" bestFit="1" customWidth="1"/>
    <col min="8" max="8" width="17.8515625" style="6" customWidth="1"/>
    <col min="9" max="9" width="12.8515625" style="4" bestFit="1" customWidth="1"/>
    <col min="10" max="16" width="9.140625" style="4" customWidth="1"/>
    <col min="17" max="17" width="34.28125" style="4" customWidth="1"/>
    <col min="18" max="19" width="13.7109375" style="4" customWidth="1"/>
    <col min="20" max="20" width="14.57421875" style="4" customWidth="1"/>
    <col min="21" max="21" width="13.7109375" style="4" customWidth="1"/>
    <col min="22" max="22" width="10.28125" style="4" bestFit="1" customWidth="1"/>
    <col min="23" max="25" width="17.8515625" style="6" customWidth="1"/>
    <col min="26" max="26" width="9.140625" style="4" customWidth="1"/>
    <col min="27" max="27" width="11.00390625" style="4" customWidth="1"/>
    <col min="28" max="29" width="9.140625" style="4" customWidth="1"/>
    <col min="30" max="30" width="34.28125" style="4" customWidth="1"/>
    <col min="31" max="32" width="13.7109375" style="4" customWidth="1"/>
    <col min="33" max="33" width="14.57421875" style="4" customWidth="1"/>
    <col min="34" max="34" width="13.7109375" style="4" customWidth="1"/>
    <col min="35" max="35" width="10.28125" style="4" bestFit="1" customWidth="1"/>
    <col min="36" max="36" width="17.8515625" style="6" customWidth="1"/>
    <col min="37" max="41" width="9.140625" style="4" customWidth="1"/>
    <col min="42" max="42" width="11.7109375" style="4" customWidth="1"/>
    <col min="43" max="44" width="9.140625" style="4" customWidth="1"/>
    <col min="45" max="45" width="34.28125" style="4" customWidth="1"/>
    <col min="46" max="47" width="13.7109375" style="4" customWidth="1"/>
    <col min="48" max="48" width="14.57421875" style="4" customWidth="1"/>
    <col min="49" max="49" width="13.7109375" style="4" customWidth="1"/>
    <col min="50" max="50" width="10.28125" style="4" bestFit="1" customWidth="1"/>
    <col min="51" max="51" width="17.8515625" style="6" customWidth="1"/>
    <col min="52" max="16384" width="9.140625" style="4" customWidth="1"/>
  </cols>
  <sheetData>
    <row r="1" spans="1:49" ht="21.75">
      <c r="A1" s="269" t="s">
        <v>57</v>
      </c>
      <c r="B1" s="269"/>
      <c r="C1" s="269"/>
      <c r="D1" s="269"/>
      <c r="E1" s="269"/>
      <c r="F1" s="269"/>
      <c r="P1" s="269" t="s">
        <v>57</v>
      </c>
      <c r="Q1" s="269"/>
      <c r="R1" s="269"/>
      <c r="S1" s="269"/>
      <c r="T1" s="269"/>
      <c r="U1" s="269"/>
      <c r="AC1" s="269" t="s">
        <v>57</v>
      </c>
      <c r="AD1" s="269"/>
      <c r="AE1" s="269"/>
      <c r="AF1" s="269"/>
      <c r="AG1" s="269"/>
      <c r="AH1" s="269"/>
      <c r="AR1" s="269" t="s">
        <v>57</v>
      </c>
      <c r="AS1" s="269"/>
      <c r="AT1" s="269"/>
      <c r="AU1" s="269"/>
      <c r="AV1" s="269"/>
      <c r="AW1" s="269"/>
    </row>
    <row r="2" spans="1:49" ht="21.75">
      <c r="A2" s="269" t="s">
        <v>43</v>
      </c>
      <c r="B2" s="269"/>
      <c r="C2" s="269"/>
      <c r="D2" s="269"/>
      <c r="E2" s="269"/>
      <c r="F2" s="269"/>
      <c r="P2" s="269" t="s">
        <v>43</v>
      </c>
      <c r="Q2" s="269"/>
      <c r="R2" s="269"/>
      <c r="S2" s="269"/>
      <c r="T2" s="269"/>
      <c r="U2" s="269"/>
      <c r="AC2" s="269" t="s">
        <v>43</v>
      </c>
      <c r="AD2" s="269"/>
      <c r="AE2" s="269"/>
      <c r="AF2" s="269"/>
      <c r="AG2" s="269"/>
      <c r="AH2" s="269"/>
      <c r="AR2" s="269" t="s">
        <v>43</v>
      </c>
      <c r="AS2" s="269"/>
      <c r="AT2" s="269"/>
      <c r="AU2" s="269"/>
      <c r="AV2" s="269"/>
      <c r="AW2" s="269"/>
    </row>
    <row r="3" spans="1:49" ht="23.25">
      <c r="A3" s="275" t="s">
        <v>259</v>
      </c>
      <c r="B3" s="275"/>
      <c r="C3" s="275"/>
      <c r="D3" s="275"/>
      <c r="E3" s="275"/>
      <c r="F3" s="275"/>
      <c r="P3" s="275" t="s">
        <v>259</v>
      </c>
      <c r="Q3" s="275"/>
      <c r="R3" s="275"/>
      <c r="S3" s="275"/>
      <c r="T3" s="275"/>
      <c r="U3" s="275"/>
      <c r="AC3" s="275" t="s">
        <v>259</v>
      </c>
      <c r="AD3" s="275"/>
      <c r="AE3" s="275"/>
      <c r="AF3" s="275"/>
      <c r="AG3" s="275"/>
      <c r="AH3" s="275"/>
      <c r="AR3" s="275" t="s">
        <v>259</v>
      </c>
      <c r="AS3" s="275"/>
      <c r="AT3" s="275"/>
      <c r="AU3" s="275"/>
      <c r="AV3" s="275"/>
      <c r="AW3" s="275"/>
    </row>
    <row r="4" spans="1:49" ht="23.25">
      <c r="A4" s="275" t="s">
        <v>260</v>
      </c>
      <c r="B4" s="275"/>
      <c r="C4" s="275"/>
      <c r="D4" s="275"/>
      <c r="E4" s="275"/>
      <c r="F4" s="275"/>
      <c r="P4" s="275" t="s">
        <v>264</v>
      </c>
      <c r="Q4" s="275"/>
      <c r="R4" s="275"/>
      <c r="S4" s="275"/>
      <c r="T4" s="275"/>
      <c r="U4" s="275"/>
      <c r="AC4" s="275" t="s">
        <v>261</v>
      </c>
      <c r="AD4" s="275"/>
      <c r="AE4" s="275"/>
      <c r="AF4" s="275"/>
      <c r="AG4" s="275"/>
      <c r="AH4" s="275"/>
      <c r="AR4" s="275" t="s">
        <v>262</v>
      </c>
      <c r="AS4" s="275"/>
      <c r="AT4" s="275"/>
      <c r="AU4" s="275"/>
      <c r="AV4" s="275"/>
      <c r="AW4" s="275"/>
    </row>
    <row r="5" spans="1:49" ht="21.75">
      <c r="A5" s="269" t="s">
        <v>48</v>
      </c>
      <c r="B5" s="269"/>
      <c r="C5" s="269"/>
      <c r="D5" s="269"/>
      <c r="E5" s="269"/>
      <c r="F5" s="269"/>
      <c r="P5" s="269" t="s">
        <v>48</v>
      </c>
      <c r="Q5" s="269"/>
      <c r="R5" s="269"/>
      <c r="S5" s="269"/>
      <c r="T5" s="269"/>
      <c r="U5" s="269"/>
      <c r="AC5" s="269" t="s">
        <v>48</v>
      </c>
      <c r="AD5" s="269"/>
      <c r="AE5" s="269"/>
      <c r="AF5" s="269"/>
      <c r="AG5" s="269"/>
      <c r="AH5" s="269"/>
      <c r="AR5" s="269" t="s">
        <v>48</v>
      </c>
      <c r="AS5" s="269"/>
      <c r="AT5" s="269"/>
      <c r="AU5" s="269"/>
      <c r="AV5" s="269"/>
      <c r="AW5" s="269"/>
    </row>
    <row r="6" spans="1:49" ht="21.75">
      <c r="A6" s="7" t="s">
        <v>0</v>
      </c>
      <c r="B6" s="8" t="s">
        <v>1</v>
      </c>
      <c r="C6" s="271" t="s">
        <v>17</v>
      </c>
      <c r="D6" s="271"/>
      <c r="E6" s="271"/>
      <c r="F6" s="271"/>
      <c r="P6" s="7" t="s">
        <v>0</v>
      </c>
      <c r="Q6" s="8" t="s">
        <v>1</v>
      </c>
      <c r="R6" s="271" t="s">
        <v>17</v>
      </c>
      <c r="S6" s="271"/>
      <c r="T6" s="271"/>
      <c r="U6" s="271"/>
      <c r="AC6" s="7" t="s">
        <v>0</v>
      </c>
      <c r="AD6" s="8" t="s">
        <v>1</v>
      </c>
      <c r="AE6" s="271" t="s">
        <v>17</v>
      </c>
      <c r="AF6" s="271"/>
      <c r="AG6" s="271"/>
      <c r="AH6" s="271"/>
      <c r="AR6" s="7" t="s">
        <v>0</v>
      </c>
      <c r="AS6" s="8" t="s">
        <v>1</v>
      </c>
      <c r="AT6" s="271" t="s">
        <v>17</v>
      </c>
      <c r="AU6" s="271"/>
      <c r="AV6" s="271"/>
      <c r="AW6" s="271"/>
    </row>
    <row r="7" spans="1:49" ht="21.75">
      <c r="A7" s="9"/>
      <c r="B7" s="10"/>
      <c r="C7" s="3" t="s">
        <v>5</v>
      </c>
      <c r="D7" s="3" t="s">
        <v>14</v>
      </c>
      <c r="E7" s="3" t="s">
        <v>15</v>
      </c>
      <c r="F7" s="3" t="s">
        <v>16</v>
      </c>
      <c r="P7" s="9"/>
      <c r="Q7" s="10"/>
      <c r="R7" s="3" t="s">
        <v>5</v>
      </c>
      <c r="S7" s="3" t="s">
        <v>58</v>
      </c>
      <c r="T7" s="3" t="s">
        <v>59</v>
      </c>
      <c r="U7" s="3" t="s">
        <v>60</v>
      </c>
      <c r="AC7" s="9"/>
      <c r="AD7" s="10"/>
      <c r="AE7" s="3" t="s">
        <v>5</v>
      </c>
      <c r="AF7" s="3" t="s">
        <v>61</v>
      </c>
      <c r="AG7" s="3" t="s">
        <v>62</v>
      </c>
      <c r="AH7" s="3" t="s">
        <v>63</v>
      </c>
      <c r="AR7" s="9"/>
      <c r="AS7" s="10"/>
      <c r="AT7" s="3" t="s">
        <v>5</v>
      </c>
      <c r="AU7" s="3" t="s">
        <v>64</v>
      </c>
      <c r="AV7" s="3" t="s">
        <v>65</v>
      </c>
      <c r="AW7" s="3" t="s">
        <v>66</v>
      </c>
    </row>
    <row r="8" spans="1:49" ht="21.75">
      <c r="A8" s="3">
        <v>1</v>
      </c>
      <c r="B8" s="1" t="s">
        <v>6</v>
      </c>
      <c r="C8" s="11">
        <f>D8+E8+F8</f>
        <v>2106690</v>
      </c>
      <c r="D8" s="2">
        <f>'เงินเดือน สป.'!C25+'เงินเดือน สป.'!D25+'เงินเดือน สป.'!E25+'เงินเดือน สป.'!C38+'เงินเดือน สป.'!D38+เงินเดือนฝ่ายการเมือง!C25+เงินเดือนฝ่ายการเมือง!E25+เงินเดือนฝ่ายการเมือง!F25</f>
        <v>702230</v>
      </c>
      <c r="E8" s="2">
        <f>'เงินเดือน สป.'!G25+'เงินเดือน สป.'!H25+'เงินเดือน สป.'!I25+'เงินเดือน สป.'!G38+'เงินเดือน สป.'!H38+เงินเดือนฝ่ายการเมือง!G25+เงินเดือนฝ่ายการเมือง!I25+เงินเดือนฝ่ายการเมือง!J25</f>
        <v>702230</v>
      </c>
      <c r="F8" s="2">
        <f>'เงินเดือน สป.'!K25+'เงินเดือน สป.'!L25+'เงินเดือน สป.'!M25+'เงินเดือน สป.'!K38+'เงินเดือน สป.'!L38+เงินเดือนฝ่ายการเมือง!K25+เงินเดือนฝ่ายการเมือง!M25+เงินเดือนฝ่ายการเมือง!N25</f>
        <v>702230</v>
      </c>
      <c r="P8" s="3">
        <v>1</v>
      </c>
      <c r="Q8" s="1" t="s">
        <v>6</v>
      </c>
      <c r="R8" s="11">
        <f aca="true" t="shared" si="0" ref="R8:R15">S8+T8+U8</f>
        <v>2106690</v>
      </c>
      <c r="S8" s="2">
        <f>'เงินเดือน สป.'!C78+'เงินเดือน สป.'!D78+'เงินเดือน สป.'!E78+'เงินเดือน สป.'!C91+'เงินเดือน สป.'!D91+เงินเดือนฝ่ายการเมือง!C78+เงินเดือนฝ่ายการเมือง!E78+เงินเดือนฝ่ายการเมือง!F78</f>
        <v>702230</v>
      </c>
      <c r="T8" s="2">
        <f>'เงินเดือน สป.'!G78+'เงินเดือน สป.'!H78+'เงินเดือน สป.'!I78+'เงินเดือน สป.'!G91+'เงินเดือน สป.'!H91+เงินเดือนฝ่ายการเมือง!G78+เงินเดือนฝ่ายการเมือง!I78+เงินเดือนฝ่ายการเมือง!J78</f>
        <v>702230</v>
      </c>
      <c r="U8" s="2">
        <f>'เงินเดือน สป.'!K78+'เงินเดือน สป.'!L78+'เงินเดือน สป.'!M78+'เงินเดือน สป.'!K91+'เงินเดือน สป.'!L91+เงินเดือนฝ่ายการเมือง!K78+เงินเดือนฝ่ายการเมือง!M78+เงินเดือนฝ่ายการเมือง!N78</f>
        <v>702230</v>
      </c>
      <c r="AC8" s="3">
        <v>1</v>
      </c>
      <c r="AD8" s="1" t="s">
        <v>6</v>
      </c>
      <c r="AE8" s="11">
        <f aca="true" t="shared" si="1" ref="AE8:AE15">AF8+AG8+AH8</f>
        <v>2077710</v>
      </c>
      <c r="AF8" s="2">
        <f>'เงินเดือน สป.'!C131+'เงินเดือน สป.'!D131+'เงินเดือน สป.'!E131+'เงินเดือน สป.'!C144+'เงินเดือน สป.'!D144+เงินเดือนฝ่ายการเมือง!C131+เงินเดือนฝ่ายการเมือง!E131+เงินเดือนฝ่ายการเมือง!F131</f>
        <v>692570</v>
      </c>
      <c r="AG8" s="2">
        <f>'เงินเดือน สป.'!G131+'เงินเดือน สป.'!H131+'เงินเดือน สป.'!I131+'เงินเดือน สป.'!G144+'เงินเดือน สป.'!H144+เงินเดือนฝ่ายการเมือง!G131+เงินเดือนฝ่ายการเมือง!I131+เงินเดือนฝ่ายการเมือง!J131</f>
        <v>692570</v>
      </c>
      <c r="AH8" s="2">
        <f>'เงินเดือน สป.'!K131+'เงินเดือน สป.'!L131+'เงินเดือน สป.'!M131+'เงินเดือน สป.'!K144+'เงินเดือน สป.'!L144+เงินเดือนฝ่ายการเมือง!K131+เงินเดือนฝ่ายการเมือง!M131+เงินเดือนฝ่ายการเมือง!N131</f>
        <v>692570</v>
      </c>
      <c r="AR8" s="3">
        <v>1</v>
      </c>
      <c r="AS8" s="1" t="s">
        <v>6</v>
      </c>
      <c r="AT8" s="11">
        <f aca="true" t="shared" si="2" ref="AT8:AT15">AU8+AV8+AW8</f>
        <v>2077710</v>
      </c>
      <c r="AU8" s="2">
        <f>'เงินเดือน สป.'!C184+'เงินเดือน สป.'!D184+'เงินเดือน สป.'!E184+'เงินเดือน สป.'!C197+'เงินเดือน สป.'!D197+เงินเดือนฝ่ายการเมือง!C184+เงินเดือนฝ่ายการเมือง!E184+เงินเดือนฝ่ายการเมือง!F184</f>
        <v>692570</v>
      </c>
      <c r="AV8" s="2">
        <f>'เงินเดือน สป.'!G184+'เงินเดือน สป.'!H184+'เงินเดือน สป.'!I184+'เงินเดือน สป.'!G197+'เงินเดือน สป.'!H197+เงินเดือนฝ่ายการเมือง!G184+เงินเดือนฝ่ายการเมือง!I184+เงินเดือนฝ่ายการเมือง!J184</f>
        <v>692570</v>
      </c>
      <c r="AW8" s="2">
        <f>'เงินเดือน สป.'!K184+'เงินเดือน สป.'!L184+'เงินเดือน สป.'!M184+'เงินเดือน สป.'!K197+'เงินเดือน สป.'!L197+เงินเดือนฝ่ายการเมือง!K184+เงินเดือนฝ่ายการเมือง!M184+เงินเดือนฝ่ายการเมือง!N184</f>
        <v>692570</v>
      </c>
    </row>
    <row r="9" spans="1:49" ht="21.75">
      <c r="A9" s="3">
        <v>2</v>
      </c>
      <c r="B9" s="1" t="s">
        <v>9</v>
      </c>
      <c r="C9" s="11">
        <f aca="true" t="shared" si="3" ref="C9:C14">D9+E9+F9</f>
        <v>114200</v>
      </c>
      <c r="D9" s="2">
        <f>สำนักปลัด!C12</f>
        <v>26400</v>
      </c>
      <c r="E9" s="2">
        <f>สำนักปลัด!D12</f>
        <v>58400</v>
      </c>
      <c r="F9" s="2">
        <f>สำนักปลัด!E12</f>
        <v>29400</v>
      </c>
      <c r="P9" s="3">
        <v>2</v>
      </c>
      <c r="Q9" s="1" t="s">
        <v>9</v>
      </c>
      <c r="R9" s="11">
        <f t="shared" si="0"/>
        <v>95200</v>
      </c>
      <c r="S9" s="2">
        <f>สำนักปลัด!C116</f>
        <v>42400</v>
      </c>
      <c r="T9" s="2">
        <f>สำนักปลัด!D116</f>
        <v>26400</v>
      </c>
      <c r="U9" s="2">
        <f>สำนักปลัด!E116</f>
        <v>26400</v>
      </c>
      <c r="AC9" s="3">
        <v>2</v>
      </c>
      <c r="AD9" s="1" t="s">
        <v>9</v>
      </c>
      <c r="AE9" s="11">
        <f t="shared" si="1"/>
        <v>115500</v>
      </c>
      <c r="AF9" s="2">
        <f>สำนักปลัด!C221</f>
        <v>23500</v>
      </c>
      <c r="AG9" s="2">
        <f>สำนักปลัด!D221</f>
        <v>68500</v>
      </c>
      <c r="AH9" s="2">
        <f>สำนักปลัด!E221</f>
        <v>23500</v>
      </c>
      <c r="AR9" s="3">
        <v>2</v>
      </c>
      <c r="AS9" s="1" t="s">
        <v>9</v>
      </c>
      <c r="AT9" s="11">
        <f t="shared" si="2"/>
        <v>73500</v>
      </c>
      <c r="AU9" s="2">
        <f>สำนักปลัด!C326</f>
        <v>23500</v>
      </c>
      <c r="AV9" s="2">
        <f>สำนักปลัด!D326</f>
        <v>26500</v>
      </c>
      <c r="AW9" s="2">
        <f>สำนักปลัด!E326</f>
        <v>23500</v>
      </c>
    </row>
    <row r="10" spans="1:49" ht="21.75">
      <c r="A10" s="3">
        <v>3</v>
      </c>
      <c r="B10" s="1" t="s">
        <v>10</v>
      </c>
      <c r="C10" s="11">
        <f t="shared" si="3"/>
        <v>151000</v>
      </c>
      <c r="D10" s="2">
        <f>สำนักปลัด!C34</f>
        <v>32000</v>
      </c>
      <c r="E10" s="2">
        <f>สำนักปลัด!D34</f>
        <v>59500</v>
      </c>
      <c r="F10" s="2">
        <f>สำนักปลัด!E34</f>
        <v>59500</v>
      </c>
      <c r="P10" s="3">
        <v>3</v>
      </c>
      <c r="Q10" s="1" t="s">
        <v>10</v>
      </c>
      <c r="R10" s="11">
        <f t="shared" si="0"/>
        <v>182000</v>
      </c>
      <c r="S10" s="2">
        <f>สำนักปลัด!C138</f>
        <v>54000</v>
      </c>
      <c r="T10" s="2">
        <f>สำนักปลัด!D138</f>
        <v>54000</v>
      </c>
      <c r="U10" s="2">
        <f>สำนักปลัด!E138</f>
        <v>74000</v>
      </c>
      <c r="AC10" s="3">
        <v>3</v>
      </c>
      <c r="AD10" s="1" t="s">
        <v>10</v>
      </c>
      <c r="AE10" s="11">
        <f t="shared" si="1"/>
        <v>364000</v>
      </c>
      <c r="AF10" s="2">
        <f>สำนักปลัด!C243</f>
        <v>167000</v>
      </c>
      <c r="AG10" s="2">
        <f>สำนักปลัด!D243</f>
        <v>92000</v>
      </c>
      <c r="AH10" s="2">
        <f>สำนักปลัด!E243</f>
        <v>105000</v>
      </c>
      <c r="AR10" s="3">
        <v>3</v>
      </c>
      <c r="AS10" s="1" t="s">
        <v>10</v>
      </c>
      <c r="AT10" s="11">
        <f t="shared" si="2"/>
        <v>782650</v>
      </c>
      <c r="AU10" s="2">
        <f>สำนักปลัด!C348</f>
        <v>236000</v>
      </c>
      <c r="AV10" s="2">
        <f>สำนักปลัด!D348</f>
        <v>432000</v>
      </c>
      <c r="AW10" s="2">
        <f>สำนักปลัด!E348</f>
        <v>114650</v>
      </c>
    </row>
    <row r="11" spans="1:49" ht="21.75">
      <c r="A11" s="3">
        <v>4</v>
      </c>
      <c r="B11" s="12" t="s">
        <v>11</v>
      </c>
      <c r="C11" s="11">
        <f>D11+E11+F11</f>
        <v>25500</v>
      </c>
      <c r="D11" s="2">
        <f>สำนักปลัด!C45</f>
        <v>8500</v>
      </c>
      <c r="E11" s="2">
        <f>สำนักปลัด!D45</f>
        <v>8500</v>
      </c>
      <c r="F11" s="2">
        <f>สำนักปลัด!E45</f>
        <v>8500</v>
      </c>
      <c r="P11" s="3">
        <v>4</v>
      </c>
      <c r="Q11" s="12" t="s">
        <v>11</v>
      </c>
      <c r="R11" s="11">
        <f t="shared" si="0"/>
        <v>92000</v>
      </c>
      <c r="S11" s="2">
        <f>สำนักปลัด!C149</f>
        <v>34000</v>
      </c>
      <c r="T11" s="2">
        <f>สำนักปลัด!D149</f>
        <v>29000</v>
      </c>
      <c r="U11" s="2">
        <f>สำนักปลัด!E149</f>
        <v>29000</v>
      </c>
      <c r="AC11" s="3">
        <v>4</v>
      </c>
      <c r="AD11" s="12" t="s">
        <v>11</v>
      </c>
      <c r="AE11" s="11">
        <f t="shared" si="1"/>
        <v>88000</v>
      </c>
      <c r="AF11" s="2">
        <f>สำนักปลัด!C254</f>
        <v>26000</v>
      </c>
      <c r="AG11" s="2">
        <f>สำนักปลัด!D254</f>
        <v>26000</v>
      </c>
      <c r="AH11" s="2">
        <f>สำนักปลัด!E254</f>
        <v>36000</v>
      </c>
      <c r="AR11" s="3">
        <v>4</v>
      </c>
      <c r="AS11" s="12" t="s">
        <v>11</v>
      </c>
      <c r="AT11" s="11">
        <f t="shared" si="2"/>
        <v>154500</v>
      </c>
      <c r="AU11" s="2">
        <f>สำนักปลัด!C359</f>
        <v>51500</v>
      </c>
      <c r="AV11" s="2">
        <f>สำนักปลัด!D359</f>
        <v>37000</v>
      </c>
      <c r="AW11" s="2">
        <f>สำนักปลัด!E359</f>
        <v>66000</v>
      </c>
    </row>
    <row r="12" spans="1:49" ht="21.75">
      <c r="A12" s="3">
        <v>5</v>
      </c>
      <c r="B12" s="12" t="s">
        <v>13</v>
      </c>
      <c r="C12" s="11">
        <f t="shared" si="3"/>
        <v>65100</v>
      </c>
      <c r="D12" s="2">
        <f>สำนักปลัด!C52</f>
        <v>21700</v>
      </c>
      <c r="E12" s="2">
        <f>สำนักปลัด!D52</f>
        <v>21700</v>
      </c>
      <c r="F12" s="2">
        <f>สำนักปลัด!E52</f>
        <v>21700</v>
      </c>
      <c r="P12" s="3">
        <v>5</v>
      </c>
      <c r="Q12" s="12" t="s">
        <v>13</v>
      </c>
      <c r="R12" s="11">
        <f t="shared" si="0"/>
        <v>71100</v>
      </c>
      <c r="S12" s="2">
        <f>สำนักปลัด!C156</f>
        <v>23700</v>
      </c>
      <c r="T12" s="2">
        <f>สำนักปลัด!D156</f>
        <v>23700</v>
      </c>
      <c r="U12" s="2">
        <f>สำนักปลัด!E156</f>
        <v>23700</v>
      </c>
      <c r="AC12" s="3">
        <v>5</v>
      </c>
      <c r="AD12" s="12" t="s">
        <v>13</v>
      </c>
      <c r="AE12" s="11">
        <f t="shared" si="1"/>
        <v>99600</v>
      </c>
      <c r="AF12" s="2">
        <f>สำนักปลัด!C261</f>
        <v>33200</v>
      </c>
      <c r="AG12" s="2">
        <f>สำนักปลัด!D261</f>
        <v>33200</v>
      </c>
      <c r="AH12" s="2">
        <f>สำนักปลัด!E261</f>
        <v>33200</v>
      </c>
      <c r="AR12" s="3">
        <v>5</v>
      </c>
      <c r="AS12" s="12" t="s">
        <v>13</v>
      </c>
      <c r="AT12" s="11">
        <f t="shared" si="2"/>
        <v>83600</v>
      </c>
      <c r="AU12" s="2">
        <f>สำนักปลัด!C366</f>
        <v>28200</v>
      </c>
      <c r="AV12" s="2">
        <f>สำนักปลัด!D366</f>
        <v>28200</v>
      </c>
      <c r="AW12" s="2">
        <f>สำนักปลัด!E366</f>
        <v>27200</v>
      </c>
    </row>
    <row r="13" spans="1:49" ht="21.75">
      <c r="A13" s="3">
        <v>6</v>
      </c>
      <c r="B13" s="12" t="s">
        <v>42</v>
      </c>
      <c r="C13" s="11">
        <f t="shared" si="3"/>
        <v>0</v>
      </c>
      <c r="D13" s="2">
        <f>สำนักปลัด!C57</f>
        <v>0</v>
      </c>
      <c r="E13" s="2">
        <f>สำนักปลัด!D57</f>
        <v>0</v>
      </c>
      <c r="F13" s="2">
        <f>สำนักปลัด!E57</f>
        <v>0</v>
      </c>
      <c r="P13" s="3">
        <v>6</v>
      </c>
      <c r="Q13" s="12" t="s">
        <v>42</v>
      </c>
      <c r="R13" s="11">
        <f t="shared" si="0"/>
        <v>0</v>
      </c>
      <c r="S13" s="2">
        <f>สำนักปลัด!C161</f>
        <v>0</v>
      </c>
      <c r="T13" s="2">
        <f>สำนักปลัด!D161</f>
        <v>0</v>
      </c>
      <c r="U13" s="2">
        <f>สำนักปลัด!E161</f>
        <v>0</v>
      </c>
      <c r="AC13" s="3">
        <v>6</v>
      </c>
      <c r="AD13" s="12" t="s">
        <v>42</v>
      </c>
      <c r="AE13" s="11">
        <f t="shared" si="1"/>
        <v>0</v>
      </c>
      <c r="AF13" s="2">
        <f>สำนักปลัด!C266</f>
        <v>0</v>
      </c>
      <c r="AG13" s="2">
        <f>สำนักปลัด!D266</f>
        <v>0</v>
      </c>
      <c r="AH13" s="2">
        <f>สำนักปลัด!E266</f>
        <v>0</v>
      </c>
      <c r="AR13" s="3">
        <v>6</v>
      </c>
      <c r="AS13" s="12" t="s">
        <v>42</v>
      </c>
      <c r="AT13" s="11">
        <f t="shared" si="2"/>
        <v>20000</v>
      </c>
      <c r="AU13" s="2">
        <f>สำนักปลัด!C371</f>
        <v>20000</v>
      </c>
      <c r="AV13" s="2">
        <f>สำนักปลัด!D371</f>
        <v>0</v>
      </c>
      <c r="AW13" s="2">
        <f>สำนักปลัด!E371</f>
        <v>0</v>
      </c>
    </row>
    <row r="14" spans="1:49" ht="21.75">
      <c r="A14" s="3">
        <v>7</v>
      </c>
      <c r="B14" s="1" t="s">
        <v>29</v>
      </c>
      <c r="C14" s="11">
        <f t="shared" si="3"/>
        <v>65200</v>
      </c>
      <c r="D14" s="2">
        <f>สำนักปลัด!C68</f>
        <v>0</v>
      </c>
      <c r="E14" s="2">
        <f>สำนักปลัด!D68</f>
        <v>0</v>
      </c>
      <c r="F14" s="2">
        <f>สำนักปลัด!E68</f>
        <v>65200</v>
      </c>
      <c r="P14" s="3">
        <v>7</v>
      </c>
      <c r="Q14" s="1" t="s">
        <v>29</v>
      </c>
      <c r="R14" s="11">
        <f t="shared" si="0"/>
        <v>9500</v>
      </c>
      <c r="S14" s="2">
        <f>สำนักปลัด!C172</f>
        <v>9500</v>
      </c>
      <c r="T14" s="2">
        <f>สำนักปลัด!D172</f>
        <v>0</v>
      </c>
      <c r="U14" s="2">
        <f>สำนักปลัด!E172</f>
        <v>0</v>
      </c>
      <c r="AC14" s="3">
        <v>7</v>
      </c>
      <c r="AD14" s="1" t="s">
        <v>29</v>
      </c>
      <c r="AE14" s="11">
        <f t="shared" si="1"/>
        <v>0</v>
      </c>
      <c r="AF14" s="2">
        <f>สำนักปลัด!C277</f>
        <v>0</v>
      </c>
      <c r="AG14" s="2">
        <f>สำนักปลัด!D277</f>
        <v>0</v>
      </c>
      <c r="AH14" s="2">
        <f>สำนักปลัด!E277</f>
        <v>0</v>
      </c>
      <c r="AR14" s="3">
        <v>7</v>
      </c>
      <c r="AS14" s="1" t="s">
        <v>29</v>
      </c>
      <c r="AT14" s="11">
        <f t="shared" si="2"/>
        <v>20000</v>
      </c>
      <c r="AU14" s="2">
        <f>สำนักปลัด!C382</f>
        <v>20000</v>
      </c>
      <c r="AV14" s="2">
        <f>สำนักปลัด!D382</f>
        <v>0</v>
      </c>
      <c r="AW14" s="2">
        <f>สำนักปลัด!E382</f>
        <v>0</v>
      </c>
    </row>
    <row r="15" spans="1:49" ht="21.75">
      <c r="A15" s="3"/>
      <c r="B15" s="1"/>
      <c r="C15" s="11"/>
      <c r="D15" s="2"/>
      <c r="E15" s="2"/>
      <c r="F15" s="2"/>
      <c r="P15" s="3"/>
      <c r="Q15" s="1"/>
      <c r="R15" s="11">
        <f t="shared" si="0"/>
        <v>0</v>
      </c>
      <c r="S15" s="2"/>
      <c r="T15" s="2"/>
      <c r="U15" s="2"/>
      <c r="AC15" s="3"/>
      <c r="AD15" s="1"/>
      <c r="AE15" s="11">
        <f t="shared" si="1"/>
        <v>0</v>
      </c>
      <c r="AF15" s="2"/>
      <c r="AG15" s="2"/>
      <c r="AH15" s="2"/>
      <c r="AR15" s="3"/>
      <c r="AS15" s="1"/>
      <c r="AT15" s="11">
        <f t="shared" si="2"/>
        <v>0</v>
      </c>
      <c r="AU15" s="2"/>
      <c r="AV15" s="2"/>
      <c r="AW15" s="2"/>
    </row>
    <row r="16" spans="1:50" ht="21.75">
      <c r="A16" s="272" t="s">
        <v>5</v>
      </c>
      <c r="B16" s="273"/>
      <c r="C16" s="14">
        <f>SUM(C8:C15)</f>
        <v>2527690</v>
      </c>
      <c r="D16" s="14">
        <f>SUM(D8:D15)</f>
        <v>790830</v>
      </c>
      <c r="E16" s="14">
        <f>SUM(E8:E15)</f>
        <v>850330</v>
      </c>
      <c r="F16" s="14">
        <f>SUM(F8:F15)</f>
        <v>886530</v>
      </c>
      <c r="G16" s="15">
        <f>SUM(D16:F16)</f>
        <v>2527690</v>
      </c>
      <c r="P16" s="272" t="s">
        <v>5</v>
      </c>
      <c r="Q16" s="273"/>
      <c r="R16" s="14">
        <f>SUM(R8:R15)</f>
        <v>2556490</v>
      </c>
      <c r="S16" s="14">
        <f>SUM(S8:S15)</f>
        <v>865830</v>
      </c>
      <c r="T16" s="14">
        <f>SUM(T8:T15)</f>
        <v>835330</v>
      </c>
      <c r="U16" s="14">
        <f>SUM(U8:U15)</f>
        <v>855330</v>
      </c>
      <c r="V16" s="15">
        <f>SUM(S16:U16)</f>
        <v>2556490</v>
      </c>
      <c r="AC16" s="272" t="s">
        <v>5</v>
      </c>
      <c r="AD16" s="273"/>
      <c r="AE16" s="14">
        <f>SUM(AE8:AE15)</f>
        <v>2744810</v>
      </c>
      <c r="AF16" s="14">
        <f>SUM(AF8:AF15)</f>
        <v>942270</v>
      </c>
      <c r="AG16" s="14">
        <f>SUM(AG8:AG15)</f>
        <v>912270</v>
      </c>
      <c r="AH16" s="14">
        <f>SUM(AH8:AH15)</f>
        <v>890270</v>
      </c>
      <c r="AI16" s="15">
        <f>SUM(AF16:AH16)</f>
        <v>2744810</v>
      </c>
      <c r="AR16" s="272" t="s">
        <v>5</v>
      </c>
      <c r="AS16" s="273"/>
      <c r="AT16" s="14">
        <f>SUM(AT8:AT15)</f>
        <v>3211960</v>
      </c>
      <c r="AU16" s="14">
        <f>SUM(AU8:AU15)</f>
        <v>1071770</v>
      </c>
      <c r="AV16" s="14">
        <f>SUM(AV8:AV15)</f>
        <v>1216270</v>
      </c>
      <c r="AW16" s="14">
        <f>SUM(AW8:AW15)</f>
        <v>923920</v>
      </c>
      <c r="AX16" s="15">
        <f>SUM(AU16:AW16)</f>
        <v>3211960</v>
      </c>
    </row>
    <row r="17" spans="1:44" ht="21.75">
      <c r="A17" s="16" t="s">
        <v>18</v>
      </c>
      <c r="P17" s="16" t="s">
        <v>18</v>
      </c>
      <c r="AC17" s="16" t="s">
        <v>18</v>
      </c>
      <c r="AR17" s="16" t="s">
        <v>18</v>
      </c>
    </row>
    <row r="18" spans="2:45" ht="21.75">
      <c r="B18" s="4" t="s">
        <v>56</v>
      </c>
      <c r="Q18" s="4" t="s">
        <v>19</v>
      </c>
      <c r="AD18" s="4" t="s">
        <v>19</v>
      </c>
      <c r="AS18" s="4" t="s">
        <v>19</v>
      </c>
    </row>
    <row r="19" spans="2:45" ht="21.75">
      <c r="B19" s="4" t="s">
        <v>19</v>
      </c>
      <c r="Q19" s="4" t="s">
        <v>19</v>
      </c>
      <c r="AD19" s="4" t="s">
        <v>19</v>
      </c>
      <c r="AS19" s="4" t="s">
        <v>19</v>
      </c>
    </row>
    <row r="20" spans="2:45" ht="21.75">
      <c r="B20" s="4" t="s">
        <v>19</v>
      </c>
      <c r="Q20" s="4" t="s">
        <v>19</v>
      </c>
      <c r="AD20" s="4" t="s">
        <v>19</v>
      </c>
      <c r="AS20" s="4" t="s">
        <v>19</v>
      </c>
    </row>
    <row r="29" spans="2:45" ht="21.75">
      <c r="B29" s="5"/>
      <c r="Q29" s="5"/>
      <c r="AD29" s="5"/>
      <c r="AS29" s="5"/>
    </row>
    <row r="30" spans="2:45" ht="21.75">
      <c r="B30" s="5"/>
      <c r="Q30" s="5"/>
      <c r="AD30" s="5"/>
      <c r="AS30" s="5"/>
    </row>
    <row r="35" spans="1:49" ht="21.75">
      <c r="A35" s="269" t="s">
        <v>57</v>
      </c>
      <c r="B35" s="269"/>
      <c r="C35" s="269"/>
      <c r="D35" s="269"/>
      <c r="E35" s="269"/>
      <c r="F35" s="269"/>
      <c r="P35" s="269" t="s">
        <v>57</v>
      </c>
      <c r="Q35" s="269"/>
      <c r="R35" s="269"/>
      <c r="S35" s="269"/>
      <c r="T35" s="269"/>
      <c r="U35" s="269"/>
      <c r="AC35" s="269" t="s">
        <v>57</v>
      </c>
      <c r="AD35" s="269"/>
      <c r="AE35" s="269"/>
      <c r="AF35" s="269"/>
      <c r="AG35" s="269"/>
      <c r="AH35" s="269"/>
      <c r="AR35" s="269" t="s">
        <v>57</v>
      </c>
      <c r="AS35" s="269"/>
      <c r="AT35" s="269"/>
      <c r="AU35" s="269"/>
      <c r="AV35" s="269"/>
      <c r="AW35" s="269"/>
    </row>
    <row r="36" spans="1:49" ht="21.75">
      <c r="A36" s="269" t="s">
        <v>43</v>
      </c>
      <c r="B36" s="269"/>
      <c r="C36" s="269"/>
      <c r="D36" s="269"/>
      <c r="E36" s="269"/>
      <c r="F36" s="269"/>
      <c r="P36" s="269" t="s">
        <v>43</v>
      </c>
      <c r="Q36" s="269"/>
      <c r="R36" s="269"/>
      <c r="S36" s="269"/>
      <c r="T36" s="269"/>
      <c r="U36" s="269"/>
      <c r="AC36" s="269" t="s">
        <v>43</v>
      </c>
      <c r="AD36" s="269"/>
      <c r="AE36" s="269"/>
      <c r="AF36" s="269"/>
      <c r="AG36" s="269"/>
      <c r="AH36" s="269"/>
      <c r="AR36" s="269" t="s">
        <v>43</v>
      </c>
      <c r="AS36" s="269"/>
      <c r="AT36" s="269"/>
      <c r="AU36" s="269"/>
      <c r="AV36" s="269"/>
      <c r="AW36" s="269"/>
    </row>
    <row r="37" spans="1:49" ht="23.25">
      <c r="A37" s="275" t="str">
        <f>A3</f>
        <v>งบประมาณรายจ่าย  ประจำปี พ.ศ.   2562</v>
      </c>
      <c r="B37" s="275"/>
      <c r="C37" s="275"/>
      <c r="D37" s="275"/>
      <c r="E37" s="275"/>
      <c r="F37" s="275"/>
      <c r="P37" s="275" t="str">
        <f>P3</f>
        <v>งบประมาณรายจ่าย  ประจำปี พ.ศ.   2562</v>
      </c>
      <c r="Q37" s="275"/>
      <c r="R37" s="275"/>
      <c r="S37" s="275"/>
      <c r="T37" s="275"/>
      <c r="U37" s="275"/>
      <c r="AC37" s="275" t="str">
        <f>AC3</f>
        <v>งบประมาณรายจ่าย  ประจำปี พ.ศ.   2562</v>
      </c>
      <c r="AD37" s="275"/>
      <c r="AE37" s="275"/>
      <c r="AF37" s="275"/>
      <c r="AG37" s="275"/>
      <c r="AH37" s="275"/>
      <c r="AR37" s="275" t="str">
        <f>AR3</f>
        <v>งบประมาณรายจ่าย  ประจำปี พ.ศ.   2562</v>
      </c>
      <c r="AS37" s="275"/>
      <c r="AT37" s="275"/>
      <c r="AU37" s="275"/>
      <c r="AV37" s="275"/>
      <c r="AW37" s="275"/>
    </row>
    <row r="38" spans="1:49" ht="23.25">
      <c r="A38" s="275" t="str">
        <f>A4</f>
        <v>ไตรมาสที่   1      ตั้งแต่เดือนตุลาคม   2561   ถึงเดือนธันวาคม  2561</v>
      </c>
      <c r="B38" s="275"/>
      <c r="C38" s="275"/>
      <c r="D38" s="275"/>
      <c r="E38" s="275"/>
      <c r="F38" s="275"/>
      <c r="P38" s="275" t="str">
        <f>P4</f>
        <v>ไตรมาสที่   2      ตั้งแต่เดือนมกราคม    2562   ถึงเดือนมีนาคม   2562</v>
      </c>
      <c r="Q38" s="275"/>
      <c r="R38" s="275"/>
      <c r="S38" s="275"/>
      <c r="T38" s="275"/>
      <c r="U38" s="275"/>
      <c r="AC38" s="275" t="str">
        <f>AC4</f>
        <v>ไตรมาสที่   3      ตั้งแต่เดือนเมษายน   2562   ถึงเดือนมิถุนายน   2562</v>
      </c>
      <c r="AD38" s="275"/>
      <c r="AE38" s="275"/>
      <c r="AF38" s="275"/>
      <c r="AG38" s="275"/>
      <c r="AH38" s="275"/>
      <c r="AR38" s="275" t="str">
        <f>AR4</f>
        <v>ไตรมาสที่   4      ตั้งแต่เดือนกรกฎาคม   2562   ถึงเดือนกันยายน  2562</v>
      </c>
      <c r="AS38" s="275"/>
      <c r="AT38" s="275"/>
      <c r="AU38" s="275"/>
      <c r="AV38" s="275"/>
      <c r="AW38" s="275"/>
    </row>
    <row r="39" spans="1:49" ht="21.75">
      <c r="A39" s="269" t="s">
        <v>198</v>
      </c>
      <c r="B39" s="269"/>
      <c r="C39" s="269"/>
      <c r="D39" s="269"/>
      <c r="E39" s="269"/>
      <c r="F39" s="269"/>
      <c r="P39" s="269" t="s">
        <v>198</v>
      </c>
      <c r="Q39" s="269"/>
      <c r="R39" s="269"/>
      <c r="S39" s="269"/>
      <c r="T39" s="269"/>
      <c r="U39" s="269"/>
      <c r="AC39" s="269" t="s">
        <v>198</v>
      </c>
      <c r="AD39" s="269"/>
      <c r="AE39" s="269"/>
      <c r="AF39" s="269"/>
      <c r="AG39" s="269"/>
      <c r="AH39" s="269"/>
      <c r="AR39" s="269" t="s">
        <v>198</v>
      </c>
      <c r="AS39" s="269"/>
      <c r="AT39" s="269"/>
      <c r="AU39" s="269"/>
      <c r="AV39" s="269"/>
      <c r="AW39" s="269"/>
    </row>
    <row r="40" spans="1:49" ht="21.75">
      <c r="A40" s="269" t="s">
        <v>263</v>
      </c>
      <c r="B40" s="269"/>
      <c r="C40" s="269"/>
      <c r="D40" s="269"/>
      <c r="E40" s="269"/>
      <c r="F40" s="269"/>
      <c r="P40" s="269" t="s">
        <v>263</v>
      </c>
      <c r="Q40" s="269"/>
      <c r="R40" s="269"/>
      <c r="S40" s="269"/>
      <c r="T40" s="269"/>
      <c r="U40" s="269"/>
      <c r="AC40" s="269" t="s">
        <v>263</v>
      </c>
      <c r="AD40" s="269"/>
      <c r="AE40" s="269"/>
      <c r="AF40" s="269"/>
      <c r="AG40" s="269"/>
      <c r="AH40" s="269"/>
      <c r="AR40" s="270" t="s">
        <v>263</v>
      </c>
      <c r="AS40" s="270"/>
      <c r="AT40" s="270"/>
      <c r="AU40" s="270"/>
      <c r="AV40" s="270"/>
      <c r="AW40" s="270"/>
    </row>
    <row r="41" spans="1:49" ht="21.75">
      <c r="A41" s="7" t="s">
        <v>0</v>
      </c>
      <c r="B41" s="8" t="s">
        <v>1</v>
      </c>
      <c r="C41" s="271" t="s">
        <v>17</v>
      </c>
      <c r="D41" s="271"/>
      <c r="E41" s="271"/>
      <c r="F41" s="271"/>
      <c r="P41" s="7" t="s">
        <v>0</v>
      </c>
      <c r="Q41" s="8" t="s">
        <v>1</v>
      </c>
      <c r="R41" s="271" t="s">
        <v>17</v>
      </c>
      <c r="S41" s="271"/>
      <c r="T41" s="271"/>
      <c r="U41" s="271"/>
      <c r="AC41" s="7" t="s">
        <v>0</v>
      </c>
      <c r="AD41" s="8" t="s">
        <v>1</v>
      </c>
      <c r="AE41" s="271" t="s">
        <v>17</v>
      </c>
      <c r="AF41" s="271"/>
      <c r="AG41" s="271"/>
      <c r="AH41" s="271"/>
      <c r="AR41" s="7" t="s">
        <v>0</v>
      </c>
      <c r="AS41" s="8" t="s">
        <v>1</v>
      </c>
      <c r="AT41" s="276" t="s">
        <v>17</v>
      </c>
      <c r="AU41" s="277"/>
      <c r="AV41" s="277"/>
      <c r="AW41" s="278"/>
    </row>
    <row r="42" spans="1:49" ht="21.75">
      <c r="A42" s="9"/>
      <c r="B42" s="10"/>
      <c r="C42" s="3" t="s">
        <v>5</v>
      </c>
      <c r="D42" s="3" t="s">
        <v>14</v>
      </c>
      <c r="E42" s="3" t="s">
        <v>15</v>
      </c>
      <c r="F42" s="3" t="s">
        <v>16</v>
      </c>
      <c r="P42" s="9"/>
      <c r="Q42" s="10"/>
      <c r="R42" s="3" t="s">
        <v>5</v>
      </c>
      <c r="S42" s="3" t="s">
        <v>58</v>
      </c>
      <c r="T42" s="3" t="s">
        <v>59</v>
      </c>
      <c r="U42" s="3" t="s">
        <v>60</v>
      </c>
      <c r="AC42" s="9"/>
      <c r="AD42" s="10"/>
      <c r="AE42" s="3" t="s">
        <v>5</v>
      </c>
      <c r="AF42" s="3" t="s">
        <v>61</v>
      </c>
      <c r="AG42" s="3" t="s">
        <v>62</v>
      </c>
      <c r="AH42" s="3" t="s">
        <v>63</v>
      </c>
      <c r="AR42" s="9"/>
      <c r="AS42" s="10"/>
      <c r="AT42" s="3" t="s">
        <v>5</v>
      </c>
      <c r="AU42" s="3" t="s">
        <v>64</v>
      </c>
      <c r="AV42" s="3" t="s">
        <v>65</v>
      </c>
      <c r="AW42" s="3" t="s">
        <v>66</v>
      </c>
    </row>
    <row r="43" spans="1:49" ht="21.75">
      <c r="A43" s="3">
        <v>1</v>
      </c>
      <c r="B43" s="1" t="s">
        <v>6</v>
      </c>
      <c r="C43" s="11">
        <f>D43+E43+F43</f>
        <v>0</v>
      </c>
      <c r="D43" s="2">
        <v>0</v>
      </c>
      <c r="E43" s="2">
        <v>0</v>
      </c>
      <c r="F43" s="2">
        <v>0</v>
      </c>
      <c r="P43" s="3">
        <v>1</v>
      </c>
      <c r="Q43" s="1" t="s">
        <v>6</v>
      </c>
      <c r="R43" s="11">
        <f aca="true" t="shared" si="4" ref="R43:R50">S43+T43+U43</f>
        <v>0</v>
      </c>
      <c r="S43" s="2">
        <v>0</v>
      </c>
      <c r="T43" s="2">
        <v>0</v>
      </c>
      <c r="U43" s="2">
        <v>0</v>
      </c>
      <c r="AC43" s="3">
        <v>1</v>
      </c>
      <c r="AD43" s="1" t="s">
        <v>6</v>
      </c>
      <c r="AE43" s="11">
        <f aca="true" t="shared" si="5" ref="AE43:AE50">AF43+AG43+AH43</f>
        <v>0</v>
      </c>
      <c r="AF43" s="2">
        <v>0</v>
      </c>
      <c r="AG43" s="2">
        <v>0</v>
      </c>
      <c r="AH43" s="2">
        <v>0</v>
      </c>
      <c r="AR43" s="3">
        <v>1</v>
      </c>
      <c r="AS43" s="1" t="s">
        <v>6</v>
      </c>
      <c r="AT43" s="11">
        <f aca="true" t="shared" si="6" ref="AT43:AT50">AU43+AV43+AW43</f>
        <v>0</v>
      </c>
      <c r="AU43" s="2">
        <v>0</v>
      </c>
      <c r="AV43" s="2">
        <v>0</v>
      </c>
      <c r="AW43" s="2">
        <v>0</v>
      </c>
    </row>
    <row r="44" spans="1:49" ht="21.75">
      <c r="A44" s="3">
        <v>2</v>
      </c>
      <c r="B44" s="1" t="s">
        <v>9</v>
      </c>
      <c r="C44" s="11">
        <f aca="true" t="shared" si="7" ref="C44:C50">D44+E44+F44</f>
        <v>5000</v>
      </c>
      <c r="D44" s="2">
        <f>งานป้องกัน!C10</f>
        <v>0</v>
      </c>
      <c r="E44" s="2">
        <f>งานป้องกัน!D10</f>
        <v>5000</v>
      </c>
      <c r="F44" s="2">
        <f>งานป้องกัน!E10</f>
        <v>0</v>
      </c>
      <c r="P44" s="3">
        <v>2</v>
      </c>
      <c r="Q44" s="1" t="s">
        <v>9</v>
      </c>
      <c r="R44" s="11">
        <f t="shared" si="4"/>
        <v>5000</v>
      </c>
      <c r="S44" s="2">
        <f>งานป้องกัน!C44</f>
        <v>5000</v>
      </c>
      <c r="T44" s="2">
        <f>งานป้องกัน!D44</f>
        <v>0</v>
      </c>
      <c r="U44" s="2">
        <f>งานป้องกัน!E44</f>
        <v>0</v>
      </c>
      <c r="AC44" s="3">
        <v>2</v>
      </c>
      <c r="AD44" s="1" t="s">
        <v>9</v>
      </c>
      <c r="AE44" s="11">
        <f t="shared" si="5"/>
        <v>5000</v>
      </c>
      <c r="AF44" s="2">
        <f>งานป้องกัน!C78</f>
        <v>5000</v>
      </c>
      <c r="AG44" s="2">
        <f>งานป้องกัน!D78</f>
        <v>0</v>
      </c>
      <c r="AH44" s="2">
        <f>งานป้องกัน!E78</f>
        <v>0</v>
      </c>
      <c r="AR44" s="3">
        <v>2</v>
      </c>
      <c r="AS44" s="1" t="s">
        <v>9</v>
      </c>
      <c r="AT44" s="11">
        <f t="shared" si="6"/>
        <v>5000</v>
      </c>
      <c r="AU44" s="2">
        <f>งานป้องกัน!C112</f>
        <v>5000</v>
      </c>
      <c r="AV44" s="2">
        <f>งานป้องกัน!D112</f>
        <v>0</v>
      </c>
      <c r="AW44" s="2">
        <f>งานป้องกัน!E112</f>
        <v>0</v>
      </c>
    </row>
    <row r="45" spans="1:51" ht="21.75">
      <c r="A45" s="3">
        <v>3</v>
      </c>
      <c r="B45" s="1" t="s">
        <v>10</v>
      </c>
      <c r="C45" s="11">
        <f>D45+E45+F45</f>
        <v>144000</v>
      </c>
      <c r="D45" s="2">
        <f>งานป้องกัน!C20</f>
        <v>48000</v>
      </c>
      <c r="E45" s="2">
        <f>งานป้องกัน!D20</f>
        <v>48000</v>
      </c>
      <c r="F45" s="2">
        <f>งานป้องกัน!E20</f>
        <v>48000</v>
      </c>
      <c r="H45" s="6" t="s">
        <v>83</v>
      </c>
      <c r="P45" s="3">
        <v>3</v>
      </c>
      <c r="Q45" s="1" t="s">
        <v>10</v>
      </c>
      <c r="R45" s="11">
        <f t="shared" si="4"/>
        <v>147000</v>
      </c>
      <c r="S45" s="2">
        <f>งานป้องกัน!C54</f>
        <v>51000</v>
      </c>
      <c r="T45" s="2">
        <f>งานป้องกัน!D54</f>
        <v>48000</v>
      </c>
      <c r="U45" s="2">
        <f>งานป้องกัน!E54</f>
        <v>48000</v>
      </c>
      <c r="W45" s="6" t="s">
        <v>83</v>
      </c>
      <c r="AC45" s="3">
        <v>3</v>
      </c>
      <c r="AD45" s="1" t="s">
        <v>10</v>
      </c>
      <c r="AE45" s="11">
        <f t="shared" si="5"/>
        <v>171000</v>
      </c>
      <c r="AF45" s="2">
        <f>งานป้องกัน!C88</f>
        <v>75000</v>
      </c>
      <c r="AG45" s="2">
        <f>งานป้องกัน!D88</f>
        <v>48000</v>
      </c>
      <c r="AH45" s="2">
        <f>งานป้องกัน!E88</f>
        <v>48000</v>
      </c>
      <c r="AJ45" s="6" t="s">
        <v>83</v>
      </c>
      <c r="AR45" s="3">
        <v>3</v>
      </c>
      <c r="AS45" s="1" t="s">
        <v>10</v>
      </c>
      <c r="AT45" s="11">
        <f t="shared" si="6"/>
        <v>202000</v>
      </c>
      <c r="AU45" s="2">
        <f>งานป้องกัน!C122</f>
        <v>106000</v>
      </c>
      <c r="AV45" s="2">
        <f>งานป้องกัน!D122</f>
        <v>48000</v>
      </c>
      <c r="AW45" s="2">
        <f>งานป้องกัน!E122</f>
        <v>48000</v>
      </c>
      <c r="AY45" s="6" t="s">
        <v>83</v>
      </c>
    </row>
    <row r="46" spans="1:51" ht="21.75">
      <c r="A46" s="3">
        <v>4</v>
      </c>
      <c r="B46" s="12" t="s">
        <v>11</v>
      </c>
      <c r="C46" s="11">
        <f t="shared" si="7"/>
        <v>0</v>
      </c>
      <c r="D46" s="2">
        <f>งานป้องกัน!C27</f>
        <v>0</v>
      </c>
      <c r="E46" s="2">
        <v>0</v>
      </c>
      <c r="F46" s="2">
        <v>0</v>
      </c>
      <c r="H46" s="6" t="s">
        <v>96</v>
      </c>
      <c r="P46" s="3">
        <v>4</v>
      </c>
      <c r="Q46" s="12" t="s">
        <v>11</v>
      </c>
      <c r="R46" s="11">
        <f t="shared" si="4"/>
        <v>0</v>
      </c>
      <c r="S46" s="2">
        <v>0</v>
      </c>
      <c r="T46" s="2">
        <v>0</v>
      </c>
      <c r="U46" s="2">
        <v>0</v>
      </c>
      <c r="W46" s="6" t="s">
        <v>96</v>
      </c>
      <c r="AC46" s="3">
        <v>4</v>
      </c>
      <c r="AD46" s="12" t="s">
        <v>11</v>
      </c>
      <c r="AE46" s="11">
        <f t="shared" si="5"/>
        <v>0</v>
      </c>
      <c r="AF46" s="2">
        <v>0</v>
      </c>
      <c r="AG46" s="2">
        <v>0</v>
      </c>
      <c r="AH46" s="2">
        <v>0</v>
      </c>
      <c r="AJ46" s="6" t="s">
        <v>96</v>
      </c>
      <c r="AR46" s="3">
        <v>4</v>
      </c>
      <c r="AS46" s="12" t="s">
        <v>11</v>
      </c>
      <c r="AT46" s="11">
        <f t="shared" si="6"/>
        <v>50000</v>
      </c>
      <c r="AU46" s="2">
        <f>งานป้องกัน!C129</f>
        <v>50000</v>
      </c>
      <c r="AV46" s="2">
        <f>งานป้องกัน!D129</f>
        <v>0</v>
      </c>
      <c r="AW46" s="2">
        <f>งานป้องกัน!E129</f>
        <v>0</v>
      </c>
      <c r="AY46" s="6" t="s">
        <v>96</v>
      </c>
    </row>
    <row r="47" spans="1:49" ht="21.75">
      <c r="A47" s="3">
        <v>5</v>
      </c>
      <c r="B47" s="12" t="s">
        <v>13</v>
      </c>
      <c r="C47" s="11">
        <f t="shared" si="7"/>
        <v>0</v>
      </c>
      <c r="D47" s="2">
        <v>0</v>
      </c>
      <c r="E47" s="2">
        <v>0</v>
      </c>
      <c r="F47" s="2">
        <v>0</v>
      </c>
      <c r="P47" s="3">
        <v>5</v>
      </c>
      <c r="Q47" s="12" t="s">
        <v>13</v>
      </c>
      <c r="R47" s="11">
        <f t="shared" si="4"/>
        <v>0</v>
      </c>
      <c r="S47" s="2">
        <v>0</v>
      </c>
      <c r="T47" s="2">
        <v>0</v>
      </c>
      <c r="U47" s="2">
        <v>0</v>
      </c>
      <c r="AC47" s="3">
        <v>5</v>
      </c>
      <c r="AD47" s="12" t="s">
        <v>13</v>
      </c>
      <c r="AE47" s="11">
        <f t="shared" si="5"/>
        <v>0</v>
      </c>
      <c r="AF47" s="2">
        <v>0</v>
      </c>
      <c r="AG47" s="2">
        <v>0</v>
      </c>
      <c r="AH47" s="2">
        <v>0</v>
      </c>
      <c r="AR47" s="3">
        <v>5</v>
      </c>
      <c r="AS47" s="12" t="s">
        <v>13</v>
      </c>
      <c r="AT47" s="11">
        <f t="shared" si="6"/>
        <v>0</v>
      </c>
      <c r="AU47" s="2">
        <v>0</v>
      </c>
      <c r="AV47" s="2">
        <v>0</v>
      </c>
      <c r="AW47" s="2">
        <v>0</v>
      </c>
    </row>
    <row r="48" spans="1:49" ht="21.75">
      <c r="A48" s="3">
        <v>6</v>
      </c>
      <c r="B48" s="12" t="s">
        <v>42</v>
      </c>
      <c r="C48" s="11">
        <f t="shared" si="7"/>
        <v>0</v>
      </c>
      <c r="D48" s="2">
        <v>0</v>
      </c>
      <c r="E48" s="2">
        <v>0</v>
      </c>
      <c r="F48" s="2">
        <v>0</v>
      </c>
      <c r="P48" s="3">
        <v>6</v>
      </c>
      <c r="Q48" s="12" t="s">
        <v>42</v>
      </c>
      <c r="R48" s="11">
        <f t="shared" si="4"/>
        <v>0</v>
      </c>
      <c r="S48" s="2">
        <v>0</v>
      </c>
      <c r="T48" s="2">
        <v>0</v>
      </c>
      <c r="U48" s="2">
        <v>0</v>
      </c>
      <c r="AC48" s="3">
        <v>6</v>
      </c>
      <c r="AD48" s="12" t="s">
        <v>42</v>
      </c>
      <c r="AE48" s="11">
        <f t="shared" si="5"/>
        <v>0</v>
      </c>
      <c r="AF48" s="2">
        <v>0</v>
      </c>
      <c r="AG48" s="2">
        <v>0</v>
      </c>
      <c r="AH48" s="2">
        <v>0</v>
      </c>
      <c r="AR48" s="3">
        <v>6</v>
      </c>
      <c r="AS48" s="12" t="s">
        <v>42</v>
      </c>
      <c r="AT48" s="11">
        <f t="shared" si="6"/>
        <v>0</v>
      </c>
      <c r="AU48" s="2">
        <v>0</v>
      </c>
      <c r="AV48" s="2">
        <v>0</v>
      </c>
      <c r="AW48" s="2">
        <v>0</v>
      </c>
    </row>
    <row r="49" spans="1:49" ht="21.75">
      <c r="A49" s="3">
        <v>7</v>
      </c>
      <c r="B49" s="1" t="s">
        <v>29</v>
      </c>
      <c r="C49" s="11">
        <f t="shared" si="7"/>
        <v>0</v>
      </c>
      <c r="D49" s="2">
        <v>0</v>
      </c>
      <c r="E49" s="2">
        <v>0</v>
      </c>
      <c r="F49" s="2">
        <v>0</v>
      </c>
      <c r="P49" s="3">
        <v>7</v>
      </c>
      <c r="Q49" s="1" t="s">
        <v>29</v>
      </c>
      <c r="R49" s="11">
        <f t="shared" si="4"/>
        <v>0</v>
      </c>
      <c r="S49" s="2">
        <v>0</v>
      </c>
      <c r="T49" s="2">
        <v>0</v>
      </c>
      <c r="U49" s="2">
        <v>0</v>
      </c>
      <c r="AC49" s="3">
        <v>7</v>
      </c>
      <c r="AD49" s="1" t="s">
        <v>29</v>
      </c>
      <c r="AE49" s="11">
        <f t="shared" si="5"/>
        <v>0</v>
      </c>
      <c r="AF49" s="2">
        <v>0</v>
      </c>
      <c r="AG49" s="2">
        <v>0</v>
      </c>
      <c r="AH49" s="2">
        <v>0</v>
      </c>
      <c r="AR49" s="3">
        <v>7</v>
      </c>
      <c r="AS49" s="1" t="s">
        <v>29</v>
      </c>
      <c r="AT49" s="11">
        <f t="shared" si="6"/>
        <v>80000</v>
      </c>
      <c r="AU49" s="2">
        <f>งานป้องกัน!C136</f>
        <v>80000</v>
      </c>
      <c r="AV49" s="2">
        <f>งานป้องกัน!D136</f>
        <v>0</v>
      </c>
      <c r="AW49" s="2">
        <f>งานป้องกัน!E136</f>
        <v>0</v>
      </c>
    </row>
    <row r="50" spans="1:49" ht="21.75">
      <c r="A50" s="3"/>
      <c r="B50" s="1"/>
      <c r="C50" s="11">
        <f t="shared" si="7"/>
        <v>0</v>
      </c>
      <c r="D50" s="2">
        <v>0</v>
      </c>
      <c r="E50" s="2">
        <v>0</v>
      </c>
      <c r="F50" s="2">
        <v>0</v>
      </c>
      <c r="P50" s="3"/>
      <c r="Q50" s="1"/>
      <c r="R50" s="11">
        <f t="shared" si="4"/>
        <v>0</v>
      </c>
      <c r="S50" s="2">
        <v>0</v>
      </c>
      <c r="T50" s="2">
        <v>0</v>
      </c>
      <c r="U50" s="2">
        <v>0</v>
      </c>
      <c r="AC50" s="3"/>
      <c r="AD50" s="1"/>
      <c r="AE50" s="11">
        <f t="shared" si="5"/>
        <v>0</v>
      </c>
      <c r="AF50" s="2">
        <v>0</v>
      </c>
      <c r="AG50" s="2">
        <v>0</v>
      </c>
      <c r="AH50" s="2">
        <v>0</v>
      </c>
      <c r="AR50" s="3"/>
      <c r="AS50" s="1"/>
      <c r="AT50" s="11">
        <f t="shared" si="6"/>
        <v>0</v>
      </c>
      <c r="AU50" s="2">
        <v>0</v>
      </c>
      <c r="AV50" s="2">
        <v>0</v>
      </c>
      <c r="AW50" s="2">
        <v>0</v>
      </c>
    </row>
    <row r="51" spans="1:50" ht="21.75">
      <c r="A51" s="272" t="s">
        <v>5</v>
      </c>
      <c r="B51" s="273"/>
      <c r="C51" s="14">
        <f>SUM(C43:C50)</f>
        <v>149000</v>
      </c>
      <c r="D51" s="14">
        <f>SUM(D43:D50)</f>
        <v>48000</v>
      </c>
      <c r="E51" s="14">
        <f>SUM(E43:E50)</f>
        <v>53000</v>
      </c>
      <c r="F51" s="14">
        <f>SUM(F43:F50)</f>
        <v>48000</v>
      </c>
      <c r="G51" s="15">
        <f>SUM(D51:F51)</f>
        <v>149000</v>
      </c>
      <c r="P51" s="272" t="s">
        <v>5</v>
      </c>
      <c r="Q51" s="273"/>
      <c r="R51" s="14">
        <f>SUM(R43:R50)</f>
        <v>152000</v>
      </c>
      <c r="S51" s="14">
        <f>SUM(S43:S50)</f>
        <v>56000</v>
      </c>
      <c r="T51" s="14">
        <f>SUM(T43:T50)</f>
        <v>48000</v>
      </c>
      <c r="U51" s="14">
        <f>SUM(U43:U50)</f>
        <v>48000</v>
      </c>
      <c r="V51" s="15">
        <f>SUM(S51:U51)</f>
        <v>152000</v>
      </c>
      <c r="AC51" s="272" t="s">
        <v>5</v>
      </c>
      <c r="AD51" s="273"/>
      <c r="AE51" s="14">
        <f>SUM(AE43:AE50)</f>
        <v>176000</v>
      </c>
      <c r="AF51" s="14">
        <f>SUM(AF43:AF50)</f>
        <v>80000</v>
      </c>
      <c r="AG51" s="14">
        <f>SUM(AG43:AG50)</f>
        <v>48000</v>
      </c>
      <c r="AH51" s="14">
        <f>SUM(AH43:AH50)</f>
        <v>48000</v>
      </c>
      <c r="AI51" s="15">
        <f>SUM(AF51:AH51)</f>
        <v>176000</v>
      </c>
      <c r="AR51" s="272" t="s">
        <v>5</v>
      </c>
      <c r="AS51" s="273"/>
      <c r="AT51" s="14">
        <f>SUM(AT43:AT50)</f>
        <v>337000</v>
      </c>
      <c r="AU51" s="14">
        <f>SUM(AU43:AU50)</f>
        <v>241000</v>
      </c>
      <c r="AV51" s="14">
        <f>SUM(AV43:AV50)</f>
        <v>48000</v>
      </c>
      <c r="AW51" s="14">
        <f>SUM(AW43:AW50)</f>
        <v>48000</v>
      </c>
      <c r="AX51" s="15">
        <f>SUM(AU51:AW51)</f>
        <v>337000</v>
      </c>
    </row>
    <row r="52" spans="1:44" ht="21.75">
      <c r="A52" s="16" t="s">
        <v>18</v>
      </c>
      <c r="P52" s="16" t="s">
        <v>18</v>
      </c>
      <c r="AC52" s="16" t="s">
        <v>18</v>
      </c>
      <c r="AR52" s="16" t="s">
        <v>18</v>
      </c>
    </row>
    <row r="53" spans="2:45" ht="21.75">
      <c r="B53" s="4" t="s">
        <v>19</v>
      </c>
      <c r="Q53" s="4" t="s">
        <v>19</v>
      </c>
      <c r="AD53" s="4" t="s">
        <v>19</v>
      </c>
      <c r="AS53" s="4" t="s">
        <v>19</v>
      </c>
    </row>
    <row r="54" spans="2:45" ht="21.75">
      <c r="B54" s="4" t="s">
        <v>19</v>
      </c>
      <c r="Q54" s="4" t="s">
        <v>19</v>
      </c>
      <c r="AD54" s="4" t="s">
        <v>19</v>
      </c>
      <c r="AS54" s="4" t="s">
        <v>19</v>
      </c>
    </row>
    <row r="55" spans="2:45" ht="21.75">
      <c r="B55" s="4" t="s">
        <v>19</v>
      </c>
      <c r="Q55" s="4" t="s">
        <v>19</v>
      </c>
      <c r="AD55" s="4" t="s">
        <v>19</v>
      </c>
      <c r="AS55" s="4" t="s">
        <v>19</v>
      </c>
    </row>
    <row r="65" spans="2:45" ht="21.75">
      <c r="B65" s="5"/>
      <c r="Q65" s="5"/>
      <c r="AD65" s="5"/>
      <c r="AS65" s="5"/>
    </row>
    <row r="69" spans="1:49" ht="21.75">
      <c r="A69" s="269" t="s">
        <v>57</v>
      </c>
      <c r="B69" s="269"/>
      <c r="C69" s="269"/>
      <c r="D69" s="269"/>
      <c r="E69" s="269"/>
      <c r="F69" s="269"/>
      <c r="P69" s="269" t="s">
        <v>57</v>
      </c>
      <c r="Q69" s="269"/>
      <c r="R69" s="269"/>
      <c r="S69" s="269"/>
      <c r="T69" s="269"/>
      <c r="U69" s="269"/>
      <c r="AC69" s="269" t="s">
        <v>57</v>
      </c>
      <c r="AD69" s="269"/>
      <c r="AE69" s="269"/>
      <c r="AF69" s="269"/>
      <c r="AG69" s="269"/>
      <c r="AH69" s="269"/>
      <c r="AR69" s="269" t="s">
        <v>57</v>
      </c>
      <c r="AS69" s="269"/>
      <c r="AT69" s="269"/>
      <c r="AU69" s="269"/>
      <c r="AV69" s="269"/>
      <c r="AW69" s="269"/>
    </row>
    <row r="70" spans="1:49" ht="21.75">
      <c r="A70" s="269" t="s">
        <v>43</v>
      </c>
      <c r="B70" s="269"/>
      <c r="C70" s="269"/>
      <c r="D70" s="269"/>
      <c r="E70" s="269"/>
      <c r="F70" s="269"/>
      <c r="P70" s="269" t="s">
        <v>43</v>
      </c>
      <c r="Q70" s="269"/>
      <c r="R70" s="269"/>
      <c r="S70" s="269"/>
      <c r="T70" s="269"/>
      <c r="U70" s="269"/>
      <c r="AC70" s="269" t="s">
        <v>43</v>
      </c>
      <c r="AD70" s="269"/>
      <c r="AE70" s="269"/>
      <c r="AF70" s="269"/>
      <c r="AG70" s="269"/>
      <c r="AH70" s="269"/>
      <c r="AR70" s="269" t="s">
        <v>43</v>
      </c>
      <c r="AS70" s="269"/>
      <c r="AT70" s="269"/>
      <c r="AU70" s="269"/>
      <c r="AV70" s="269"/>
      <c r="AW70" s="269"/>
    </row>
    <row r="71" spans="1:49" ht="23.25">
      <c r="A71" s="275" t="str">
        <f>A3</f>
        <v>งบประมาณรายจ่าย  ประจำปี พ.ศ.   2562</v>
      </c>
      <c r="B71" s="275"/>
      <c r="C71" s="275"/>
      <c r="D71" s="275"/>
      <c r="E71" s="275"/>
      <c r="F71" s="275"/>
      <c r="P71" s="275" t="str">
        <f>P3</f>
        <v>งบประมาณรายจ่าย  ประจำปี พ.ศ.   2562</v>
      </c>
      <c r="Q71" s="275"/>
      <c r="R71" s="275"/>
      <c r="S71" s="275"/>
      <c r="T71" s="275"/>
      <c r="U71" s="275"/>
      <c r="AC71" s="275" t="str">
        <f>AC3</f>
        <v>งบประมาณรายจ่าย  ประจำปี พ.ศ.   2562</v>
      </c>
      <c r="AD71" s="275"/>
      <c r="AE71" s="275"/>
      <c r="AF71" s="275"/>
      <c r="AG71" s="275"/>
      <c r="AH71" s="275"/>
      <c r="AR71" s="275" t="str">
        <f>AR3</f>
        <v>งบประมาณรายจ่าย  ประจำปี พ.ศ.   2562</v>
      </c>
      <c r="AS71" s="275"/>
      <c r="AT71" s="275"/>
      <c r="AU71" s="275"/>
      <c r="AV71" s="275"/>
      <c r="AW71" s="275"/>
    </row>
    <row r="72" spans="1:49" ht="23.25">
      <c r="A72" s="275" t="str">
        <f>A4</f>
        <v>ไตรมาสที่   1      ตั้งแต่เดือนตุลาคม   2561   ถึงเดือนธันวาคม  2561</v>
      </c>
      <c r="B72" s="275"/>
      <c r="C72" s="275"/>
      <c r="D72" s="275"/>
      <c r="E72" s="275"/>
      <c r="F72" s="275"/>
      <c r="P72" s="275" t="str">
        <f>P4</f>
        <v>ไตรมาสที่   2      ตั้งแต่เดือนมกราคม    2562   ถึงเดือนมีนาคม   2562</v>
      </c>
      <c r="Q72" s="275"/>
      <c r="R72" s="275"/>
      <c r="S72" s="275"/>
      <c r="T72" s="275"/>
      <c r="U72" s="275"/>
      <c r="AC72" s="275" t="str">
        <f>AC4</f>
        <v>ไตรมาสที่   3      ตั้งแต่เดือนเมษายน   2562   ถึงเดือนมิถุนายน   2562</v>
      </c>
      <c r="AD72" s="275"/>
      <c r="AE72" s="275"/>
      <c r="AF72" s="275"/>
      <c r="AG72" s="275"/>
      <c r="AH72" s="275"/>
      <c r="AR72" s="275" t="str">
        <f>AR4</f>
        <v>ไตรมาสที่   4      ตั้งแต่เดือนกรกฎาคม   2562   ถึงเดือนกันยายน  2562</v>
      </c>
      <c r="AS72" s="275"/>
      <c r="AT72" s="275"/>
      <c r="AU72" s="275"/>
      <c r="AV72" s="275"/>
      <c r="AW72" s="275"/>
    </row>
    <row r="73" spans="1:49" ht="21.75">
      <c r="A73" s="269" t="s">
        <v>265</v>
      </c>
      <c r="B73" s="269"/>
      <c r="C73" s="269"/>
      <c r="D73" s="269"/>
      <c r="E73" s="269"/>
      <c r="F73" s="269"/>
      <c r="P73" s="269" t="s">
        <v>265</v>
      </c>
      <c r="Q73" s="269"/>
      <c r="R73" s="269"/>
      <c r="S73" s="269"/>
      <c r="T73" s="269"/>
      <c r="U73" s="269"/>
      <c r="AC73" s="269" t="s">
        <v>265</v>
      </c>
      <c r="AD73" s="269"/>
      <c r="AE73" s="269"/>
      <c r="AF73" s="269"/>
      <c r="AG73" s="269"/>
      <c r="AH73" s="269"/>
      <c r="AR73" s="269" t="s">
        <v>265</v>
      </c>
      <c r="AS73" s="269"/>
      <c r="AT73" s="269"/>
      <c r="AU73" s="269"/>
      <c r="AV73" s="269"/>
      <c r="AW73" s="269"/>
    </row>
    <row r="74" spans="1:49" ht="21.75">
      <c r="A74" s="269"/>
      <c r="B74" s="269"/>
      <c r="C74" s="269"/>
      <c r="D74" s="269"/>
      <c r="E74" s="269"/>
      <c r="F74" s="269"/>
      <c r="P74" s="269"/>
      <c r="Q74" s="269"/>
      <c r="R74" s="269"/>
      <c r="S74" s="269"/>
      <c r="T74" s="269"/>
      <c r="U74" s="269"/>
      <c r="AC74" s="269"/>
      <c r="AD74" s="269"/>
      <c r="AE74" s="269"/>
      <c r="AF74" s="269"/>
      <c r="AG74" s="269"/>
      <c r="AH74" s="269"/>
      <c r="AR74" s="269"/>
      <c r="AS74" s="269"/>
      <c r="AT74" s="269"/>
      <c r="AU74" s="269"/>
      <c r="AV74" s="269"/>
      <c r="AW74" s="269"/>
    </row>
    <row r="75" spans="1:49" ht="21.75">
      <c r="A75" s="7" t="s">
        <v>0</v>
      </c>
      <c r="B75" s="8" t="s">
        <v>1</v>
      </c>
      <c r="C75" s="271" t="s">
        <v>17</v>
      </c>
      <c r="D75" s="271"/>
      <c r="E75" s="271"/>
      <c r="F75" s="271"/>
      <c r="P75" s="7" t="s">
        <v>0</v>
      </c>
      <c r="Q75" s="8" t="s">
        <v>1</v>
      </c>
      <c r="R75" s="271" t="s">
        <v>17</v>
      </c>
      <c r="S75" s="271"/>
      <c r="T75" s="271"/>
      <c r="U75" s="271"/>
      <c r="AC75" s="7" t="s">
        <v>0</v>
      </c>
      <c r="AD75" s="8" t="s">
        <v>1</v>
      </c>
      <c r="AE75" s="271" t="s">
        <v>17</v>
      </c>
      <c r="AF75" s="271"/>
      <c r="AG75" s="271"/>
      <c r="AH75" s="271"/>
      <c r="AR75" s="7" t="s">
        <v>0</v>
      </c>
      <c r="AS75" s="8" t="s">
        <v>1</v>
      </c>
      <c r="AT75" s="271" t="s">
        <v>17</v>
      </c>
      <c r="AU75" s="271"/>
      <c r="AV75" s="271"/>
      <c r="AW75" s="271"/>
    </row>
    <row r="76" spans="1:49" ht="21.75">
      <c r="A76" s="9"/>
      <c r="B76" s="10"/>
      <c r="C76" s="3" t="s">
        <v>5</v>
      </c>
      <c r="D76" s="3" t="s">
        <v>14</v>
      </c>
      <c r="E76" s="3" t="s">
        <v>15</v>
      </c>
      <c r="F76" s="3" t="s">
        <v>16</v>
      </c>
      <c r="P76" s="9"/>
      <c r="Q76" s="10"/>
      <c r="R76" s="3" t="s">
        <v>5</v>
      </c>
      <c r="S76" s="3" t="s">
        <v>58</v>
      </c>
      <c r="T76" s="3" t="s">
        <v>59</v>
      </c>
      <c r="U76" s="3" t="s">
        <v>60</v>
      </c>
      <c r="AC76" s="9"/>
      <c r="AD76" s="10"/>
      <c r="AE76" s="3" t="s">
        <v>5</v>
      </c>
      <c r="AF76" s="3" t="s">
        <v>61</v>
      </c>
      <c r="AG76" s="3" t="s">
        <v>62</v>
      </c>
      <c r="AH76" s="3" t="s">
        <v>63</v>
      </c>
      <c r="AR76" s="9"/>
      <c r="AS76" s="10"/>
      <c r="AT76" s="3" t="s">
        <v>5</v>
      </c>
      <c r="AU76" s="3" t="s">
        <v>64</v>
      </c>
      <c r="AV76" s="3" t="s">
        <v>65</v>
      </c>
      <c r="AW76" s="3" t="s">
        <v>66</v>
      </c>
    </row>
    <row r="77" spans="1:49" ht="21.75">
      <c r="A77" s="3">
        <v>1</v>
      </c>
      <c r="B77" s="1" t="s">
        <v>6</v>
      </c>
      <c r="C77" s="11">
        <f>D77+E77+F77</f>
        <v>658950</v>
      </c>
      <c r="D77" s="2">
        <f>'เงินเดือน การศึกษา'!C14+'เงินเดือน การศึกษา'!E14+'เงินเดือน การศึกษา'!C25</f>
        <v>219650</v>
      </c>
      <c r="E77" s="2">
        <f>'เงินเดือน การศึกษา'!G14+'เงินเดือน การศึกษา'!I14+'เงินเดือน การศึกษา'!G25</f>
        <v>219650</v>
      </c>
      <c r="F77" s="2">
        <f>'เงินเดือน การศึกษา'!K14+'เงินเดือน การศึกษา'!M14+'เงินเดือน การศึกษา'!K25</f>
        <v>219650</v>
      </c>
      <c r="P77" s="3">
        <v>1</v>
      </c>
      <c r="Q77" s="1" t="s">
        <v>6</v>
      </c>
      <c r="R77" s="11">
        <f>S77+T77+U77</f>
        <v>658950</v>
      </c>
      <c r="S77" s="2">
        <f>'เงินเดือน การศึกษา'!C68+'เงินเดือน การศึกษา'!E68+'เงินเดือน การศึกษา'!C79</f>
        <v>219650</v>
      </c>
      <c r="T77" s="2">
        <f>'เงินเดือน การศึกษา'!G68+'เงินเดือน การศึกษา'!I68+'เงินเดือน การศึกษา'!G79</f>
        <v>219650</v>
      </c>
      <c r="U77" s="2">
        <f>'เงินเดือน การศึกษา'!K68+'เงินเดือน การศึกษา'!M68+'เงินเดือน การศึกษา'!K79</f>
        <v>219650</v>
      </c>
      <c r="AC77" s="3">
        <v>1</v>
      </c>
      <c r="AD77" s="1" t="s">
        <v>6</v>
      </c>
      <c r="AE77" s="11">
        <f>AF77+AG77+AH77</f>
        <v>679950</v>
      </c>
      <c r="AF77" s="2">
        <f>'เงินเดือน การศึกษา'!C122+'เงินเดือน การศึกษา'!E122+'เงินเดือน การศึกษา'!C133</f>
        <v>226650</v>
      </c>
      <c r="AG77" s="2">
        <f>'เงินเดือน การศึกษา'!G122+'เงินเดือน การศึกษา'!I122+'เงินเดือน การศึกษา'!G133</f>
        <v>226650</v>
      </c>
      <c r="AH77" s="2">
        <f>'เงินเดือน การศึกษา'!K122+'เงินเดือน การศึกษา'!M122+'เงินเดือน การศึกษา'!K133</f>
        <v>226650</v>
      </c>
      <c r="AR77" s="3">
        <v>1</v>
      </c>
      <c r="AS77" s="1" t="s">
        <v>6</v>
      </c>
      <c r="AT77" s="11">
        <f>AU77+AV77+AW77</f>
        <v>0</v>
      </c>
      <c r="AU77" s="2">
        <f>การศึกษา!C215</f>
        <v>0</v>
      </c>
      <c r="AV77" s="2">
        <f>การศึกษา!D215</f>
        <v>0</v>
      </c>
      <c r="AW77" s="2">
        <f>การศึกษา!E215</f>
        <v>0</v>
      </c>
    </row>
    <row r="78" spans="1:49" ht="21.75">
      <c r="A78" s="3">
        <v>2</v>
      </c>
      <c r="B78" s="1" t="s">
        <v>9</v>
      </c>
      <c r="C78" s="11">
        <f aca="true" t="shared" si="8" ref="C78:C84">D78+E78+F78</f>
        <v>5000</v>
      </c>
      <c r="D78" s="2">
        <f>การศึกษา!C9</f>
        <v>0</v>
      </c>
      <c r="E78" s="2">
        <f>การศึกษา!D9</f>
        <v>5000</v>
      </c>
      <c r="F78" s="2">
        <f>การศึกษา!E9</f>
        <v>0</v>
      </c>
      <c r="P78" s="3">
        <v>2</v>
      </c>
      <c r="Q78" s="1" t="s">
        <v>9</v>
      </c>
      <c r="R78" s="11">
        <f aca="true" t="shared" si="9" ref="R78:R84">S78+T78+U78</f>
        <v>30000</v>
      </c>
      <c r="S78" s="2">
        <f>การศึกษา!C77</f>
        <v>30000</v>
      </c>
      <c r="T78" s="2">
        <f>การศึกษา!D77</f>
        <v>0</v>
      </c>
      <c r="U78" s="2">
        <f>การศึกษา!E77</f>
        <v>0</v>
      </c>
      <c r="AC78" s="3">
        <v>2</v>
      </c>
      <c r="AD78" s="1" t="s">
        <v>9</v>
      </c>
      <c r="AE78" s="11">
        <f aca="true" t="shared" si="10" ref="AE78:AE84">AF78+AG78+AH78</f>
        <v>35000</v>
      </c>
      <c r="AF78" s="2">
        <f>การศึกษา!C146</f>
        <v>0</v>
      </c>
      <c r="AG78" s="2">
        <f>การศึกษา!D146</f>
        <v>0</v>
      </c>
      <c r="AH78" s="2">
        <f>การศึกษา!E146</f>
        <v>35000</v>
      </c>
      <c r="AR78" s="3">
        <v>2</v>
      </c>
      <c r="AS78" s="1" t="s">
        <v>9</v>
      </c>
      <c r="AT78" s="11">
        <f aca="true" t="shared" si="11" ref="AT78:AT84">AU78+AV78+AW78</f>
        <v>0</v>
      </c>
      <c r="AU78" s="2">
        <v>0</v>
      </c>
      <c r="AV78" s="2">
        <v>0</v>
      </c>
      <c r="AW78" s="2">
        <v>0</v>
      </c>
    </row>
    <row r="79" spans="1:51" ht="21.75">
      <c r="A79" s="3">
        <v>3</v>
      </c>
      <c r="B79" s="1" t="s">
        <v>10</v>
      </c>
      <c r="C79" s="11">
        <f t="shared" si="8"/>
        <v>0</v>
      </c>
      <c r="D79" s="2">
        <f>การศึกษา!C11</f>
        <v>0</v>
      </c>
      <c r="E79" s="2">
        <f>การศึกษา!D11</f>
        <v>0</v>
      </c>
      <c r="F79" s="2">
        <f>การศึกษา!E11</f>
        <v>0</v>
      </c>
      <c r="H79" s="17"/>
      <c r="P79" s="3">
        <v>3</v>
      </c>
      <c r="Q79" s="1" t="s">
        <v>10</v>
      </c>
      <c r="R79" s="11">
        <f t="shared" si="9"/>
        <v>50000</v>
      </c>
      <c r="S79" s="2">
        <f>การศึกษา!C79</f>
        <v>50000</v>
      </c>
      <c r="T79" s="2">
        <f>การศึกษา!D79</f>
        <v>0</v>
      </c>
      <c r="U79" s="2">
        <f>การศึกษา!E79</f>
        <v>0</v>
      </c>
      <c r="W79" s="17"/>
      <c r="X79" s="17"/>
      <c r="Y79" s="17"/>
      <c r="AC79" s="3">
        <v>3</v>
      </c>
      <c r="AD79" s="1" t="s">
        <v>10</v>
      </c>
      <c r="AE79" s="11">
        <f t="shared" si="10"/>
        <v>0</v>
      </c>
      <c r="AF79" s="2"/>
      <c r="AG79" s="2">
        <v>0</v>
      </c>
      <c r="AH79" s="2">
        <v>0</v>
      </c>
      <c r="AJ79" s="17"/>
      <c r="AR79" s="3">
        <v>3</v>
      </c>
      <c r="AS79" s="1" t="s">
        <v>10</v>
      </c>
      <c r="AT79" s="11">
        <f t="shared" si="11"/>
        <v>0</v>
      </c>
      <c r="AU79" s="2">
        <v>0</v>
      </c>
      <c r="AV79" s="2">
        <v>0</v>
      </c>
      <c r="AW79" s="2">
        <v>0</v>
      </c>
      <c r="AY79" s="17"/>
    </row>
    <row r="80" spans="1:51" ht="21.75">
      <c r="A80" s="3">
        <v>4</v>
      </c>
      <c r="B80" s="12" t="s">
        <v>11</v>
      </c>
      <c r="C80" s="11">
        <f t="shared" si="8"/>
        <v>0</v>
      </c>
      <c r="D80" s="2">
        <v>0</v>
      </c>
      <c r="E80" s="2">
        <v>0</v>
      </c>
      <c r="F80" s="2">
        <v>0</v>
      </c>
      <c r="H80" s="17" t="s">
        <v>84</v>
      </c>
      <c r="P80" s="3">
        <v>4</v>
      </c>
      <c r="Q80" s="12" t="s">
        <v>11</v>
      </c>
      <c r="R80" s="11">
        <f t="shared" si="9"/>
        <v>0</v>
      </c>
      <c r="S80" s="2">
        <v>0</v>
      </c>
      <c r="T80" s="2">
        <v>0</v>
      </c>
      <c r="U80" s="2">
        <v>0</v>
      </c>
      <c r="W80" s="17" t="s">
        <v>84</v>
      </c>
      <c r="X80" s="17"/>
      <c r="Y80" s="17"/>
      <c r="AC80" s="3">
        <v>4</v>
      </c>
      <c r="AD80" s="12" t="s">
        <v>11</v>
      </c>
      <c r="AE80" s="11">
        <f t="shared" si="10"/>
        <v>0</v>
      </c>
      <c r="AF80" s="2">
        <v>0</v>
      </c>
      <c r="AG80" s="2">
        <v>0</v>
      </c>
      <c r="AH80" s="2">
        <v>0</v>
      </c>
      <c r="AJ80" s="17" t="s">
        <v>84</v>
      </c>
      <c r="AR80" s="3">
        <v>4</v>
      </c>
      <c r="AS80" s="12" t="s">
        <v>11</v>
      </c>
      <c r="AT80" s="11">
        <f t="shared" si="11"/>
        <v>0</v>
      </c>
      <c r="AU80" s="2">
        <v>0</v>
      </c>
      <c r="AV80" s="2">
        <v>0</v>
      </c>
      <c r="AW80" s="2">
        <v>0</v>
      </c>
      <c r="AY80" s="17" t="s">
        <v>84</v>
      </c>
    </row>
    <row r="81" spans="1:49" ht="21.75">
      <c r="A81" s="3">
        <v>5</v>
      </c>
      <c r="B81" s="12" t="s">
        <v>13</v>
      </c>
      <c r="C81" s="11">
        <f t="shared" si="8"/>
        <v>0</v>
      </c>
      <c r="D81" s="2">
        <v>0</v>
      </c>
      <c r="E81" s="2">
        <v>0</v>
      </c>
      <c r="F81" s="2">
        <v>0</v>
      </c>
      <c r="P81" s="3">
        <v>5</v>
      </c>
      <c r="Q81" s="12" t="s">
        <v>13</v>
      </c>
      <c r="R81" s="11">
        <f t="shared" si="9"/>
        <v>0</v>
      </c>
      <c r="S81" s="2">
        <v>0</v>
      </c>
      <c r="T81" s="2">
        <v>0</v>
      </c>
      <c r="U81" s="2">
        <v>0</v>
      </c>
      <c r="AC81" s="3">
        <v>5</v>
      </c>
      <c r="AD81" s="12" t="s">
        <v>13</v>
      </c>
      <c r="AE81" s="11">
        <f t="shared" si="10"/>
        <v>0</v>
      </c>
      <c r="AF81" s="2">
        <v>0</v>
      </c>
      <c r="AG81" s="2">
        <v>0</v>
      </c>
      <c r="AH81" s="2">
        <v>0</v>
      </c>
      <c r="AR81" s="3">
        <v>5</v>
      </c>
      <c r="AS81" s="12" t="s">
        <v>13</v>
      </c>
      <c r="AT81" s="11">
        <f t="shared" si="11"/>
        <v>0</v>
      </c>
      <c r="AU81" s="2">
        <v>0</v>
      </c>
      <c r="AV81" s="2">
        <v>0</v>
      </c>
      <c r="AW81" s="2">
        <v>0</v>
      </c>
    </row>
    <row r="82" spans="1:49" ht="21.75">
      <c r="A82" s="3">
        <v>6</v>
      </c>
      <c r="B82" s="12" t="s">
        <v>42</v>
      </c>
      <c r="C82" s="11">
        <f t="shared" si="8"/>
        <v>1027180</v>
      </c>
      <c r="D82" s="2">
        <f>การศึกษา!C50</f>
        <v>0</v>
      </c>
      <c r="E82" s="2">
        <f>การศึกษา!D50</f>
        <v>1027180</v>
      </c>
      <c r="F82" s="2">
        <f>การศึกษา!E50</f>
        <v>0</v>
      </c>
      <c r="P82" s="3">
        <v>6</v>
      </c>
      <c r="Q82" s="12" t="s">
        <v>42</v>
      </c>
      <c r="R82" s="11">
        <f t="shared" si="9"/>
        <v>0</v>
      </c>
      <c r="S82" s="2">
        <f>การศึกษา!C118</f>
        <v>0</v>
      </c>
      <c r="T82" s="2">
        <v>0</v>
      </c>
      <c r="U82" s="2">
        <v>0</v>
      </c>
      <c r="AC82" s="3">
        <v>6</v>
      </c>
      <c r="AD82" s="12" t="s">
        <v>42</v>
      </c>
      <c r="AE82" s="11">
        <f t="shared" si="10"/>
        <v>1027180</v>
      </c>
      <c r="AF82" s="2">
        <f>การศึกษา!C187</f>
        <v>0</v>
      </c>
      <c r="AG82" s="2">
        <f>การศึกษา!D187</f>
        <v>0</v>
      </c>
      <c r="AH82" s="2">
        <f>การศึกษา!E187</f>
        <v>1027180</v>
      </c>
      <c r="AR82" s="3">
        <v>6</v>
      </c>
      <c r="AS82" s="12" t="s">
        <v>42</v>
      </c>
      <c r="AT82" s="11">
        <f t="shared" si="11"/>
        <v>0</v>
      </c>
      <c r="AU82" s="2">
        <v>0</v>
      </c>
      <c r="AV82" s="2">
        <v>0</v>
      </c>
      <c r="AW82" s="2">
        <v>0</v>
      </c>
    </row>
    <row r="83" spans="1:49" ht="21.75">
      <c r="A83" s="3">
        <v>7</v>
      </c>
      <c r="B83" s="1" t="s">
        <v>29</v>
      </c>
      <c r="C83" s="11">
        <f t="shared" si="8"/>
        <v>0</v>
      </c>
      <c r="D83" s="2">
        <v>0</v>
      </c>
      <c r="E83" s="2">
        <v>0</v>
      </c>
      <c r="F83" s="2">
        <v>0</v>
      </c>
      <c r="P83" s="3">
        <v>7</v>
      </c>
      <c r="Q83" s="1" t="s">
        <v>29</v>
      </c>
      <c r="R83" s="11">
        <f t="shared" si="9"/>
        <v>0</v>
      </c>
      <c r="S83" s="2">
        <v>0</v>
      </c>
      <c r="T83" s="2">
        <v>0</v>
      </c>
      <c r="U83" s="2">
        <v>0</v>
      </c>
      <c r="W83" s="6" t="s">
        <v>99</v>
      </c>
      <c r="AC83" s="3">
        <v>7</v>
      </c>
      <c r="AD83" s="1" t="s">
        <v>29</v>
      </c>
      <c r="AE83" s="11">
        <f t="shared" si="10"/>
        <v>0</v>
      </c>
      <c r="AF83" s="2">
        <v>0</v>
      </c>
      <c r="AG83" s="2">
        <v>0</v>
      </c>
      <c r="AH83" s="2">
        <v>0</v>
      </c>
      <c r="AR83" s="3">
        <v>7</v>
      </c>
      <c r="AS83" s="1" t="s">
        <v>29</v>
      </c>
      <c r="AT83" s="11">
        <f t="shared" si="11"/>
        <v>0</v>
      </c>
      <c r="AU83" s="2">
        <v>0</v>
      </c>
      <c r="AV83" s="2">
        <v>0</v>
      </c>
      <c r="AW83" s="2">
        <v>0</v>
      </c>
    </row>
    <row r="84" spans="1:49" ht="21.75">
      <c r="A84" s="3"/>
      <c r="B84" s="1"/>
      <c r="C84" s="11">
        <f t="shared" si="8"/>
        <v>0</v>
      </c>
      <c r="D84" s="2"/>
      <c r="E84" s="2"/>
      <c r="F84" s="2"/>
      <c r="P84" s="3"/>
      <c r="Q84" s="1"/>
      <c r="R84" s="11">
        <f t="shared" si="9"/>
        <v>0</v>
      </c>
      <c r="S84" s="2">
        <v>0</v>
      </c>
      <c r="T84" s="2">
        <v>0</v>
      </c>
      <c r="U84" s="2">
        <v>0</v>
      </c>
      <c r="AC84" s="3"/>
      <c r="AD84" s="1"/>
      <c r="AE84" s="11">
        <f t="shared" si="10"/>
        <v>0</v>
      </c>
      <c r="AF84" s="2">
        <v>0</v>
      </c>
      <c r="AG84" s="2">
        <v>0</v>
      </c>
      <c r="AH84" s="2">
        <v>0</v>
      </c>
      <c r="AR84" s="3"/>
      <c r="AS84" s="1"/>
      <c r="AT84" s="11">
        <f t="shared" si="11"/>
        <v>0</v>
      </c>
      <c r="AU84" s="2">
        <v>0</v>
      </c>
      <c r="AV84" s="2">
        <v>0</v>
      </c>
      <c r="AW84" s="2">
        <v>0</v>
      </c>
    </row>
    <row r="85" spans="1:50" ht="21.75">
      <c r="A85" s="272" t="s">
        <v>5</v>
      </c>
      <c r="B85" s="273"/>
      <c r="C85" s="14">
        <f>SUM(C77:C84)</f>
        <v>1691130</v>
      </c>
      <c r="D85" s="14">
        <f>SUM(D77:D84)</f>
        <v>219650</v>
      </c>
      <c r="E85" s="14">
        <f>SUM(E77:E84)</f>
        <v>1251830</v>
      </c>
      <c r="F85" s="14">
        <f>SUM(F77:F84)</f>
        <v>219650</v>
      </c>
      <c r="G85" s="15">
        <f>SUM(D85:F85)</f>
        <v>1691130</v>
      </c>
      <c r="P85" s="272" t="s">
        <v>5</v>
      </c>
      <c r="Q85" s="273"/>
      <c r="R85" s="14">
        <f>SUM(R77:R84)</f>
        <v>738950</v>
      </c>
      <c r="S85" s="14">
        <f>SUM(S77:S84)</f>
        <v>299650</v>
      </c>
      <c r="T85" s="14">
        <f>SUM(T77:T84)</f>
        <v>219650</v>
      </c>
      <c r="U85" s="14">
        <f>SUM(U77:U84)</f>
        <v>219650</v>
      </c>
      <c r="V85" s="15">
        <f>SUM(S85:U85)</f>
        <v>738950</v>
      </c>
      <c r="AC85" s="272" t="s">
        <v>5</v>
      </c>
      <c r="AD85" s="273"/>
      <c r="AE85" s="14">
        <f>SUM(AE77:AE84)</f>
        <v>1742130</v>
      </c>
      <c r="AF85" s="14">
        <f>SUM(AF77:AF84)</f>
        <v>226650</v>
      </c>
      <c r="AG85" s="14">
        <f>SUM(AG77:AG84)</f>
        <v>226650</v>
      </c>
      <c r="AH85" s="14">
        <f>SUM(AH77:AH84)</f>
        <v>1288830</v>
      </c>
      <c r="AI85" s="15">
        <f>SUM(AF85:AH85)</f>
        <v>1742130</v>
      </c>
      <c r="AR85" s="272" t="s">
        <v>5</v>
      </c>
      <c r="AS85" s="273"/>
      <c r="AT85" s="14">
        <f>SUM(AT77:AT84)</f>
        <v>0</v>
      </c>
      <c r="AU85" s="14">
        <f>SUM(AU77:AU84)</f>
        <v>0</v>
      </c>
      <c r="AV85" s="14">
        <f>SUM(AV77:AV84)</f>
        <v>0</v>
      </c>
      <c r="AW85" s="14">
        <f>SUM(AW77:AW84)</f>
        <v>0</v>
      </c>
      <c r="AX85" s="15">
        <f>SUM(AU85:AW85)</f>
        <v>0</v>
      </c>
    </row>
    <row r="86" spans="1:44" ht="21.75">
      <c r="A86" s="16" t="s">
        <v>18</v>
      </c>
      <c r="P86" s="16" t="s">
        <v>18</v>
      </c>
      <c r="AC86" s="16" t="s">
        <v>18</v>
      </c>
      <c r="AR86" s="16" t="s">
        <v>18</v>
      </c>
    </row>
    <row r="87" spans="2:45" ht="21.75">
      <c r="B87" s="4" t="s">
        <v>19</v>
      </c>
      <c r="Q87" s="4" t="s">
        <v>19</v>
      </c>
      <c r="AD87" s="4" t="s">
        <v>19</v>
      </c>
      <c r="AS87" s="4" t="s">
        <v>19</v>
      </c>
    </row>
    <row r="88" spans="2:45" ht="21.75">
      <c r="B88" s="4" t="s">
        <v>19</v>
      </c>
      <c r="Q88" s="4" t="s">
        <v>19</v>
      </c>
      <c r="AD88" s="4" t="s">
        <v>19</v>
      </c>
      <c r="AS88" s="4" t="s">
        <v>19</v>
      </c>
    </row>
    <row r="89" spans="2:45" ht="21.75">
      <c r="B89" s="4" t="s">
        <v>19</v>
      </c>
      <c r="Q89" s="4" t="s">
        <v>19</v>
      </c>
      <c r="AD89" s="4" t="s">
        <v>19</v>
      </c>
      <c r="AS89" s="4" t="s">
        <v>19</v>
      </c>
    </row>
    <row r="98" spans="2:45" ht="21.75">
      <c r="B98" s="5"/>
      <c r="Q98" s="5"/>
      <c r="AD98" s="5"/>
      <c r="AS98" s="5"/>
    </row>
    <row r="99" spans="2:45" ht="21.75">
      <c r="B99" s="5"/>
      <c r="Q99" s="5"/>
      <c r="AD99" s="5"/>
      <c r="AS99" s="5"/>
    </row>
    <row r="103" spans="1:49" ht="21.75">
      <c r="A103" s="269" t="s">
        <v>57</v>
      </c>
      <c r="B103" s="269"/>
      <c r="C103" s="269"/>
      <c r="D103" s="269"/>
      <c r="E103" s="269"/>
      <c r="F103" s="269"/>
      <c r="P103" s="269" t="s">
        <v>57</v>
      </c>
      <c r="Q103" s="269"/>
      <c r="R103" s="269"/>
      <c r="S103" s="269"/>
      <c r="T103" s="269"/>
      <c r="U103" s="269"/>
      <c r="AC103" s="269" t="s">
        <v>57</v>
      </c>
      <c r="AD103" s="269"/>
      <c r="AE103" s="269"/>
      <c r="AF103" s="269"/>
      <c r="AG103" s="269"/>
      <c r="AH103" s="269"/>
      <c r="AR103" s="269" t="s">
        <v>57</v>
      </c>
      <c r="AS103" s="269"/>
      <c r="AT103" s="269"/>
      <c r="AU103" s="269"/>
      <c r="AV103" s="269"/>
      <c r="AW103" s="269"/>
    </row>
    <row r="104" spans="1:49" ht="21.75">
      <c r="A104" s="269" t="s">
        <v>43</v>
      </c>
      <c r="B104" s="269"/>
      <c r="C104" s="269"/>
      <c r="D104" s="269"/>
      <c r="E104" s="269"/>
      <c r="F104" s="269"/>
      <c r="P104" s="269" t="s">
        <v>43</v>
      </c>
      <c r="Q104" s="269"/>
      <c r="R104" s="269"/>
      <c r="S104" s="269"/>
      <c r="T104" s="269"/>
      <c r="U104" s="269"/>
      <c r="AC104" s="269" t="s">
        <v>43</v>
      </c>
      <c r="AD104" s="269"/>
      <c r="AE104" s="269"/>
      <c r="AF104" s="269"/>
      <c r="AG104" s="269"/>
      <c r="AH104" s="269"/>
      <c r="AR104" s="269" t="s">
        <v>43</v>
      </c>
      <c r="AS104" s="269"/>
      <c r="AT104" s="269"/>
      <c r="AU104" s="269"/>
      <c r="AV104" s="269"/>
      <c r="AW104" s="269"/>
    </row>
    <row r="105" spans="1:49" ht="23.25">
      <c r="A105" s="275" t="str">
        <f>A71</f>
        <v>งบประมาณรายจ่าย  ประจำปี พ.ศ.   2562</v>
      </c>
      <c r="B105" s="275"/>
      <c r="C105" s="275"/>
      <c r="D105" s="275"/>
      <c r="E105" s="275"/>
      <c r="F105" s="275"/>
      <c r="P105" s="275" t="str">
        <f>P71</f>
        <v>งบประมาณรายจ่าย  ประจำปี พ.ศ.   2562</v>
      </c>
      <c r="Q105" s="275"/>
      <c r="R105" s="275"/>
      <c r="S105" s="275"/>
      <c r="T105" s="275"/>
      <c r="U105" s="275"/>
      <c r="AC105" s="275" t="str">
        <f>AC71</f>
        <v>งบประมาณรายจ่าย  ประจำปี พ.ศ.   2562</v>
      </c>
      <c r="AD105" s="275"/>
      <c r="AE105" s="275"/>
      <c r="AF105" s="275"/>
      <c r="AG105" s="275"/>
      <c r="AH105" s="275"/>
      <c r="AR105" s="275" t="str">
        <f>AR71</f>
        <v>งบประมาณรายจ่าย  ประจำปี พ.ศ.   2562</v>
      </c>
      <c r="AS105" s="275"/>
      <c r="AT105" s="275"/>
      <c r="AU105" s="275"/>
      <c r="AV105" s="275"/>
      <c r="AW105" s="275"/>
    </row>
    <row r="106" spans="1:49" ht="23.25">
      <c r="A106" s="275" t="str">
        <f>A72</f>
        <v>ไตรมาสที่   1      ตั้งแต่เดือนตุลาคม   2561   ถึงเดือนธันวาคม  2561</v>
      </c>
      <c r="B106" s="275"/>
      <c r="C106" s="275"/>
      <c r="D106" s="275"/>
      <c r="E106" s="275"/>
      <c r="F106" s="275"/>
      <c r="P106" s="275" t="str">
        <f>P72</f>
        <v>ไตรมาสที่   2      ตั้งแต่เดือนมกราคม    2562   ถึงเดือนมีนาคม   2562</v>
      </c>
      <c r="Q106" s="275"/>
      <c r="R106" s="275"/>
      <c r="S106" s="275"/>
      <c r="T106" s="275"/>
      <c r="U106" s="275"/>
      <c r="AC106" s="275" t="str">
        <f>AC72</f>
        <v>ไตรมาสที่   3      ตั้งแต่เดือนเมษายน   2562   ถึงเดือนมิถุนายน   2562</v>
      </c>
      <c r="AD106" s="275"/>
      <c r="AE106" s="275"/>
      <c r="AF106" s="275"/>
      <c r="AG106" s="275"/>
      <c r="AH106" s="275"/>
      <c r="AR106" s="275" t="str">
        <f>AR72</f>
        <v>ไตรมาสที่   4      ตั้งแต่เดือนกรกฎาคม   2562   ถึงเดือนกันยายน  2562</v>
      </c>
      <c r="AS106" s="275"/>
      <c r="AT106" s="275"/>
      <c r="AU106" s="275"/>
      <c r="AV106" s="275"/>
      <c r="AW106" s="275"/>
    </row>
    <row r="107" spans="1:49" ht="21.75">
      <c r="A107" s="269" t="s">
        <v>266</v>
      </c>
      <c r="B107" s="269"/>
      <c r="C107" s="269"/>
      <c r="D107" s="269"/>
      <c r="E107" s="269"/>
      <c r="F107" s="269"/>
      <c r="P107" s="269" t="s">
        <v>266</v>
      </c>
      <c r="Q107" s="269"/>
      <c r="R107" s="269"/>
      <c r="S107" s="269"/>
      <c r="T107" s="269"/>
      <c r="U107" s="269"/>
      <c r="AC107" s="269" t="s">
        <v>266</v>
      </c>
      <c r="AD107" s="269"/>
      <c r="AE107" s="269"/>
      <c r="AF107" s="269"/>
      <c r="AG107" s="269"/>
      <c r="AH107" s="269"/>
      <c r="AR107" s="269" t="s">
        <v>266</v>
      </c>
      <c r="AS107" s="269"/>
      <c r="AT107" s="269"/>
      <c r="AU107" s="269"/>
      <c r="AV107" s="269"/>
      <c r="AW107" s="269"/>
    </row>
    <row r="109" spans="1:49" ht="21.75">
      <c r="A109" s="7" t="s">
        <v>0</v>
      </c>
      <c r="B109" s="8" t="s">
        <v>1</v>
      </c>
      <c r="C109" s="271" t="s">
        <v>17</v>
      </c>
      <c r="D109" s="271"/>
      <c r="E109" s="271"/>
      <c r="F109" s="271"/>
      <c r="P109" s="7" t="s">
        <v>0</v>
      </c>
      <c r="Q109" s="8" t="s">
        <v>1</v>
      </c>
      <c r="R109" s="271" t="s">
        <v>17</v>
      </c>
      <c r="S109" s="271"/>
      <c r="T109" s="271"/>
      <c r="U109" s="271"/>
      <c r="AC109" s="7" t="s">
        <v>0</v>
      </c>
      <c r="AD109" s="8" t="s">
        <v>1</v>
      </c>
      <c r="AE109" s="271" t="s">
        <v>17</v>
      </c>
      <c r="AF109" s="271"/>
      <c r="AG109" s="271"/>
      <c r="AH109" s="271"/>
      <c r="AR109" s="7" t="s">
        <v>0</v>
      </c>
      <c r="AS109" s="8" t="s">
        <v>1</v>
      </c>
      <c r="AT109" s="271" t="s">
        <v>17</v>
      </c>
      <c r="AU109" s="271"/>
      <c r="AV109" s="271"/>
      <c r="AW109" s="271"/>
    </row>
    <row r="110" spans="1:49" ht="21.75">
      <c r="A110" s="9"/>
      <c r="B110" s="10"/>
      <c r="C110" s="3" t="s">
        <v>5</v>
      </c>
      <c r="D110" s="3" t="s">
        <v>14</v>
      </c>
      <c r="E110" s="3" t="s">
        <v>15</v>
      </c>
      <c r="F110" s="3" t="s">
        <v>16</v>
      </c>
      <c r="P110" s="9"/>
      <c r="Q110" s="10"/>
      <c r="R110" s="3" t="s">
        <v>5</v>
      </c>
      <c r="S110" s="3" t="s">
        <v>58</v>
      </c>
      <c r="T110" s="3" t="s">
        <v>59</v>
      </c>
      <c r="U110" s="3" t="s">
        <v>60</v>
      </c>
      <c r="AC110" s="9"/>
      <c r="AD110" s="10"/>
      <c r="AE110" s="3" t="s">
        <v>5</v>
      </c>
      <c r="AF110" s="3" t="s">
        <v>61</v>
      </c>
      <c r="AG110" s="3" t="s">
        <v>62</v>
      </c>
      <c r="AH110" s="3" t="s">
        <v>63</v>
      </c>
      <c r="AR110" s="9"/>
      <c r="AS110" s="10"/>
      <c r="AT110" s="3" t="s">
        <v>5</v>
      </c>
      <c r="AU110" s="3" t="s">
        <v>64</v>
      </c>
      <c r="AV110" s="3" t="s">
        <v>65</v>
      </c>
      <c r="AW110" s="3" t="s">
        <v>66</v>
      </c>
    </row>
    <row r="111" spans="1:49" ht="21.75">
      <c r="A111" s="3">
        <v>1</v>
      </c>
      <c r="B111" s="1" t="s">
        <v>6</v>
      </c>
      <c r="C111" s="11">
        <f>D111+E111+F111</f>
        <v>0</v>
      </c>
      <c r="D111" s="2">
        <v>0</v>
      </c>
      <c r="E111" s="2">
        <v>0</v>
      </c>
      <c r="F111" s="2">
        <v>0</v>
      </c>
      <c r="P111" s="3">
        <v>1</v>
      </c>
      <c r="Q111" s="1" t="s">
        <v>6</v>
      </c>
      <c r="R111" s="11">
        <f aca="true" t="shared" si="12" ref="R111:R118">S111+T111+U111</f>
        <v>0</v>
      </c>
      <c r="S111" s="2">
        <v>0</v>
      </c>
      <c r="T111" s="2">
        <v>0</v>
      </c>
      <c r="U111" s="2">
        <v>0</v>
      </c>
      <c r="AC111" s="3">
        <v>1</v>
      </c>
      <c r="AD111" s="1" t="s">
        <v>6</v>
      </c>
      <c r="AE111" s="11">
        <f aca="true" t="shared" si="13" ref="AE111:AE118">AF111+AG111+AH111</f>
        <v>0</v>
      </c>
      <c r="AF111" s="2">
        <v>0</v>
      </c>
      <c r="AG111" s="2">
        <v>0</v>
      </c>
      <c r="AH111" s="2">
        <v>0</v>
      </c>
      <c r="AR111" s="3">
        <v>1</v>
      </c>
      <c r="AS111" s="1" t="s">
        <v>6</v>
      </c>
      <c r="AT111" s="11">
        <f aca="true" t="shared" si="14" ref="AT111:AT118">AU111+AV111+AW111</f>
        <v>0</v>
      </c>
      <c r="AU111" s="2">
        <v>0</v>
      </c>
      <c r="AV111" s="2">
        <v>0</v>
      </c>
      <c r="AW111" s="2">
        <v>0</v>
      </c>
    </row>
    <row r="112" spans="1:49" ht="21.75">
      <c r="A112" s="3">
        <v>2</v>
      </c>
      <c r="B112" s="1" t="s">
        <v>9</v>
      </c>
      <c r="C112" s="11">
        <f aca="true" t="shared" si="15" ref="C112:C118">D112+E112+F112</f>
        <v>0</v>
      </c>
      <c r="D112" s="2">
        <v>0</v>
      </c>
      <c r="E112" s="2">
        <v>0</v>
      </c>
      <c r="F112" s="2">
        <v>0</v>
      </c>
      <c r="P112" s="3">
        <v>2</v>
      </c>
      <c r="Q112" s="1" t="s">
        <v>9</v>
      </c>
      <c r="R112" s="11">
        <f t="shared" si="12"/>
        <v>0</v>
      </c>
      <c r="S112" s="2">
        <v>0</v>
      </c>
      <c r="T112" s="2">
        <v>0</v>
      </c>
      <c r="U112" s="2">
        <v>0</v>
      </c>
      <c r="AC112" s="3">
        <v>2</v>
      </c>
      <c r="AD112" s="1" t="s">
        <v>9</v>
      </c>
      <c r="AE112" s="11">
        <f t="shared" si="13"/>
        <v>0</v>
      </c>
      <c r="AF112" s="2">
        <v>0</v>
      </c>
      <c r="AG112" s="2">
        <v>0</v>
      </c>
      <c r="AH112" s="2">
        <v>0</v>
      </c>
      <c r="AR112" s="3">
        <v>2</v>
      </c>
      <c r="AS112" s="1" t="s">
        <v>9</v>
      </c>
      <c r="AT112" s="11">
        <f t="shared" si="14"/>
        <v>0</v>
      </c>
      <c r="AU112" s="2">
        <v>0</v>
      </c>
      <c r="AV112" s="2">
        <v>0</v>
      </c>
      <c r="AW112" s="2">
        <v>0</v>
      </c>
    </row>
    <row r="113" spans="1:51" ht="21.75">
      <c r="A113" s="3">
        <v>3</v>
      </c>
      <c r="B113" s="1" t="s">
        <v>10</v>
      </c>
      <c r="C113" s="11">
        <f t="shared" si="15"/>
        <v>682700</v>
      </c>
      <c r="D113" s="2">
        <f>การศึกษา!C14+การศึกษา!C15+การศึกษา!C16+การศึกษา!C17</f>
        <v>682700</v>
      </c>
      <c r="E113" s="2">
        <f>การศึกษา!D14+การศึกษา!D15+การศึกษา!D16+การศึกษา!D17</f>
        <v>0</v>
      </c>
      <c r="F113" s="2">
        <f>การศึกษา!E14+การศึกษา!E15+การศึกษา!E16+การศึกษา!E17</f>
        <v>0</v>
      </c>
      <c r="H113" s="6" t="s">
        <v>85</v>
      </c>
      <c r="P113" s="3">
        <v>3</v>
      </c>
      <c r="Q113" s="1" t="s">
        <v>10</v>
      </c>
      <c r="R113" s="11">
        <f t="shared" si="12"/>
        <v>30000</v>
      </c>
      <c r="S113" s="2">
        <f>การศึกษา!C81</f>
        <v>0</v>
      </c>
      <c r="T113" s="2">
        <f>การศึกษา!D81</f>
        <v>0</v>
      </c>
      <c r="U113" s="2">
        <f>การศึกษา!E81</f>
        <v>30000</v>
      </c>
      <c r="W113" s="6" t="s">
        <v>85</v>
      </c>
      <c r="AC113" s="3">
        <v>3</v>
      </c>
      <c r="AD113" s="1" t="s">
        <v>10</v>
      </c>
      <c r="AE113" s="11">
        <f t="shared" si="13"/>
        <v>93100</v>
      </c>
      <c r="AF113" s="2">
        <f>การศึกษา!C149+การศึกษา!C150+การศึกษา!C151+การศึกษา!C152+การศึกษา!C153+การศึกษา!C154+การศึกษา!C155+การศึกษา!C156+การศึกษา!C157+การศึกษา!C158</f>
        <v>0</v>
      </c>
      <c r="AG113" s="2">
        <f>การศึกษา!D149+การศึกษา!D150+การศึกษา!D151+การศึกษา!D152+การศึกษา!D153+การศึกษา!D154+การศึกษา!D155+การศึกษา!D156+การศึกษา!D157+การศึกษา!D158</f>
        <v>0</v>
      </c>
      <c r="AH113" s="2">
        <f>การศึกษา!E149+การศึกษา!E150+การศึกษา!E151+การศึกษา!E152+การศึกษา!E153+การศึกษา!E154+การศึกษา!E155+การศึกษา!E156+การศึกษา!E157+การศึกษา!E158</f>
        <v>93100</v>
      </c>
      <c r="AJ113" s="6" t="s">
        <v>85</v>
      </c>
      <c r="AR113" s="3">
        <v>3</v>
      </c>
      <c r="AS113" s="1" t="s">
        <v>10</v>
      </c>
      <c r="AT113" s="11">
        <f t="shared" si="14"/>
        <v>0</v>
      </c>
      <c r="AU113" s="2"/>
      <c r="AV113" s="2">
        <v>0</v>
      </c>
      <c r="AW113" s="2">
        <v>0</v>
      </c>
      <c r="AY113" s="6" t="s">
        <v>85</v>
      </c>
    </row>
    <row r="114" spans="1:51" ht="21.75">
      <c r="A114" s="3">
        <v>4</v>
      </c>
      <c r="B114" s="12" t="s">
        <v>11</v>
      </c>
      <c r="C114" s="11">
        <f>D114+E114+F114</f>
        <v>150000</v>
      </c>
      <c r="D114" s="2">
        <f>การศึกษา!C34</f>
        <v>50000</v>
      </c>
      <c r="E114" s="2">
        <f>การศึกษา!D34</f>
        <v>50000</v>
      </c>
      <c r="F114" s="2">
        <f>การศึกษา!E34</f>
        <v>50000</v>
      </c>
      <c r="H114" s="6" t="s">
        <v>86</v>
      </c>
      <c r="P114" s="3">
        <v>4</v>
      </c>
      <c r="Q114" s="12" t="s">
        <v>11</v>
      </c>
      <c r="R114" s="11">
        <f t="shared" si="12"/>
        <v>250000</v>
      </c>
      <c r="S114" s="2">
        <f>การศึกษา!C102</f>
        <v>80000</v>
      </c>
      <c r="T114" s="2">
        <f>การศึกษา!D102</f>
        <v>70000</v>
      </c>
      <c r="U114" s="2">
        <f>การศึกษา!E102</f>
        <v>100000</v>
      </c>
      <c r="W114" s="6" t="s">
        <v>86</v>
      </c>
      <c r="AC114" s="3">
        <v>4</v>
      </c>
      <c r="AD114" s="12" t="s">
        <v>11</v>
      </c>
      <c r="AE114" s="11">
        <f t="shared" si="13"/>
        <v>115000</v>
      </c>
      <c r="AF114" s="2">
        <f>การศึกษา!C171</f>
        <v>5000</v>
      </c>
      <c r="AG114" s="2">
        <f>การศึกษา!D171</f>
        <v>0</v>
      </c>
      <c r="AH114" s="2">
        <f>การศึกษา!E171</f>
        <v>110000</v>
      </c>
      <c r="AJ114" s="6" t="s">
        <v>86</v>
      </c>
      <c r="AR114" s="3">
        <v>4</v>
      </c>
      <c r="AS114" s="12" t="s">
        <v>11</v>
      </c>
      <c r="AT114" s="11">
        <f t="shared" si="14"/>
        <v>375000</v>
      </c>
      <c r="AU114" s="2">
        <f>การศึกษา!C240</f>
        <v>125000</v>
      </c>
      <c r="AV114" s="2">
        <f>การศึกษา!D240</f>
        <v>100000</v>
      </c>
      <c r="AW114" s="2">
        <f>การศึกษา!E240</f>
        <v>150000</v>
      </c>
      <c r="AY114" s="6" t="s">
        <v>86</v>
      </c>
    </row>
    <row r="115" spans="1:49" ht="21.75">
      <c r="A115" s="3">
        <v>5</v>
      </c>
      <c r="B115" s="12" t="s">
        <v>13</v>
      </c>
      <c r="C115" s="11">
        <f t="shared" si="15"/>
        <v>106000</v>
      </c>
      <c r="D115" s="2">
        <f>การศึกษา!C43</f>
        <v>106000</v>
      </c>
      <c r="E115" s="2">
        <f>การศึกษา!D43</f>
        <v>0</v>
      </c>
      <c r="F115" s="2">
        <f>การศึกษา!E43</f>
        <v>0</v>
      </c>
      <c r="P115" s="3">
        <v>5</v>
      </c>
      <c r="Q115" s="12" t="s">
        <v>13</v>
      </c>
      <c r="R115" s="11">
        <f t="shared" si="12"/>
        <v>0</v>
      </c>
      <c r="S115" s="2">
        <v>0</v>
      </c>
      <c r="T115" s="2">
        <v>0</v>
      </c>
      <c r="U115" s="2">
        <v>0</v>
      </c>
      <c r="AC115" s="3">
        <v>5</v>
      </c>
      <c r="AD115" s="12" t="s">
        <v>13</v>
      </c>
      <c r="AE115" s="11">
        <f t="shared" si="13"/>
        <v>0</v>
      </c>
      <c r="AF115" s="2">
        <v>0</v>
      </c>
      <c r="AG115" s="2">
        <v>0</v>
      </c>
      <c r="AH115" s="2">
        <v>0</v>
      </c>
      <c r="AR115" s="3">
        <v>5</v>
      </c>
      <c r="AS115" s="12" t="s">
        <v>13</v>
      </c>
      <c r="AT115" s="11">
        <f t="shared" si="14"/>
        <v>0</v>
      </c>
      <c r="AU115" s="2">
        <v>0</v>
      </c>
      <c r="AV115" s="2">
        <v>0</v>
      </c>
      <c r="AW115" s="2">
        <v>0</v>
      </c>
    </row>
    <row r="116" spans="1:49" ht="21.75">
      <c r="A116" s="3">
        <v>6</v>
      </c>
      <c r="B116" s="12" t="s">
        <v>42</v>
      </c>
      <c r="C116" s="11">
        <f t="shared" si="15"/>
        <v>0</v>
      </c>
      <c r="D116" s="2">
        <v>0</v>
      </c>
      <c r="E116" s="2">
        <v>0</v>
      </c>
      <c r="F116" s="2">
        <v>0</v>
      </c>
      <c r="P116" s="3">
        <v>6</v>
      </c>
      <c r="Q116" s="12" t="s">
        <v>38</v>
      </c>
      <c r="R116" s="11">
        <f t="shared" si="12"/>
        <v>0</v>
      </c>
      <c r="S116" s="2">
        <v>0</v>
      </c>
      <c r="T116" s="2">
        <v>0</v>
      </c>
      <c r="U116" s="2">
        <v>0</v>
      </c>
      <c r="AC116" s="3">
        <v>6</v>
      </c>
      <c r="AD116" s="12" t="s">
        <v>38</v>
      </c>
      <c r="AE116" s="11">
        <f t="shared" si="13"/>
        <v>0</v>
      </c>
      <c r="AF116" s="2">
        <v>0</v>
      </c>
      <c r="AG116" s="2">
        <v>0</v>
      </c>
      <c r="AH116" s="2">
        <v>0</v>
      </c>
      <c r="AR116" s="3">
        <v>6</v>
      </c>
      <c r="AS116" s="12" t="s">
        <v>38</v>
      </c>
      <c r="AT116" s="11">
        <f t="shared" si="14"/>
        <v>0</v>
      </c>
      <c r="AU116" s="2">
        <v>0</v>
      </c>
      <c r="AV116" s="2">
        <v>0</v>
      </c>
      <c r="AW116" s="2">
        <v>0</v>
      </c>
    </row>
    <row r="117" spans="1:51" ht="21.75">
      <c r="A117" s="3">
        <v>7</v>
      </c>
      <c r="B117" s="1" t="s">
        <v>29</v>
      </c>
      <c r="C117" s="11">
        <f t="shared" si="15"/>
        <v>11000</v>
      </c>
      <c r="D117" s="2">
        <f>การศึกษา!C56</f>
        <v>0</v>
      </c>
      <c r="E117" s="2">
        <f>การศึกษา!D56</f>
        <v>0</v>
      </c>
      <c r="F117" s="2">
        <f>การศึกษา!E56</f>
        <v>11000</v>
      </c>
      <c r="H117" s="6" t="s">
        <v>87</v>
      </c>
      <c r="P117" s="3">
        <v>7</v>
      </c>
      <c r="Q117" s="12" t="s">
        <v>42</v>
      </c>
      <c r="R117" s="11">
        <f t="shared" si="12"/>
        <v>0</v>
      </c>
      <c r="S117" s="2">
        <v>0</v>
      </c>
      <c r="T117" s="2">
        <v>0</v>
      </c>
      <c r="U117" s="2">
        <v>0</v>
      </c>
      <c r="W117" s="6" t="s">
        <v>87</v>
      </c>
      <c r="AC117" s="3">
        <v>7</v>
      </c>
      <c r="AD117" s="12" t="s">
        <v>42</v>
      </c>
      <c r="AE117" s="11">
        <f t="shared" si="13"/>
        <v>0</v>
      </c>
      <c r="AF117" s="2">
        <v>0</v>
      </c>
      <c r="AG117" s="2">
        <v>0</v>
      </c>
      <c r="AH117" s="2">
        <v>0</v>
      </c>
      <c r="AJ117" s="6" t="s">
        <v>87</v>
      </c>
      <c r="AR117" s="3">
        <v>7</v>
      </c>
      <c r="AS117" s="12" t="s">
        <v>42</v>
      </c>
      <c r="AT117" s="11">
        <f t="shared" si="14"/>
        <v>0</v>
      </c>
      <c r="AU117" s="2">
        <v>0</v>
      </c>
      <c r="AV117" s="2">
        <v>0</v>
      </c>
      <c r="AW117" s="2">
        <v>0</v>
      </c>
      <c r="AY117" s="6" t="s">
        <v>87</v>
      </c>
    </row>
    <row r="118" spans="1:49" ht="21.75">
      <c r="A118" s="3"/>
      <c r="B118" s="1"/>
      <c r="C118" s="11">
        <f t="shared" si="15"/>
        <v>0</v>
      </c>
      <c r="D118" s="2">
        <v>0</v>
      </c>
      <c r="E118" s="2">
        <v>0</v>
      </c>
      <c r="F118" s="2">
        <v>0</v>
      </c>
      <c r="P118" s="3">
        <v>8</v>
      </c>
      <c r="Q118" s="1" t="s">
        <v>29</v>
      </c>
      <c r="R118" s="11">
        <f t="shared" si="12"/>
        <v>0</v>
      </c>
      <c r="S118" s="2">
        <v>0</v>
      </c>
      <c r="T118" s="2">
        <v>0</v>
      </c>
      <c r="U118" s="2">
        <v>0</v>
      </c>
      <c r="AC118" s="3">
        <v>8</v>
      </c>
      <c r="AD118" s="1" t="s">
        <v>29</v>
      </c>
      <c r="AE118" s="11">
        <f t="shared" si="13"/>
        <v>0</v>
      </c>
      <c r="AF118" s="2">
        <v>0</v>
      </c>
      <c r="AG118" s="2">
        <v>0</v>
      </c>
      <c r="AH118" s="2">
        <v>0</v>
      </c>
      <c r="AR118" s="3">
        <v>8</v>
      </c>
      <c r="AS118" s="1" t="s">
        <v>29</v>
      </c>
      <c r="AT118" s="11">
        <f t="shared" si="14"/>
        <v>0</v>
      </c>
      <c r="AU118" s="2">
        <v>0</v>
      </c>
      <c r="AV118" s="2">
        <v>0</v>
      </c>
      <c r="AW118" s="2">
        <v>0</v>
      </c>
    </row>
    <row r="119" spans="1:50" ht="21.75">
      <c r="A119" s="272" t="s">
        <v>5</v>
      </c>
      <c r="B119" s="273"/>
      <c r="C119" s="14">
        <f>SUM(C111:C118)</f>
        <v>949700</v>
      </c>
      <c r="D119" s="14">
        <f>SUM(D111:D118)</f>
        <v>838700</v>
      </c>
      <c r="E119" s="14">
        <f>SUM(E111:E118)</f>
        <v>50000</v>
      </c>
      <c r="F119" s="14">
        <f>SUM(F111:F118)</f>
        <v>61000</v>
      </c>
      <c r="G119" s="15">
        <f>SUM(D119:F119)</f>
        <v>949700</v>
      </c>
      <c r="P119" s="272" t="s">
        <v>5</v>
      </c>
      <c r="Q119" s="273"/>
      <c r="R119" s="14">
        <f>SUM(R111:R118)</f>
        <v>280000</v>
      </c>
      <c r="S119" s="14">
        <f>SUM(S111:S118)</f>
        <v>80000</v>
      </c>
      <c r="T119" s="14">
        <f>SUM(T111:T118)</f>
        <v>70000</v>
      </c>
      <c r="U119" s="14">
        <f>SUM(U111:U118)</f>
        <v>130000</v>
      </c>
      <c r="V119" s="15">
        <f>SUM(S119:U119)</f>
        <v>280000</v>
      </c>
      <c r="AC119" s="272" t="s">
        <v>5</v>
      </c>
      <c r="AD119" s="273"/>
      <c r="AE119" s="14">
        <f>SUM(AE111:AE118)</f>
        <v>208100</v>
      </c>
      <c r="AF119" s="14">
        <f>SUM(AF111:AF118)</f>
        <v>5000</v>
      </c>
      <c r="AG119" s="14">
        <f>SUM(AG111:AG118)</f>
        <v>0</v>
      </c>
      <c r="AH119" s="14">
        <f>SUM(AH111:AH118)</f>
        <v>203100</v>
      </c>
      <c r="AI119" s="15">
        <f>SUM(AF119:AH119)</f>
        <v>208100</v>
      </c>
      <c r="AR119" s="272" t="s">
        <v>5</v>
      </c>
      <c r="AS119" s="273"/>
      <c r="AT119" s="14">
        <f>SUM(AT111:AT118)</f>
        <v>375000</v>
      </c>
      <c r="AU119" s="14">
        <f>SUM(AU111:AU118)</f>
        <v>125000</v>
      </c>
      <c r="AV119" s="14">
        <f>SUM(AV111:AV118)</f>
        <v>100000</v>
      </c>
      <c r="AW119" s="14">
        <f>SUM(AW111:AW118)</f>
        <v>150000</v>
      </c>
      <c r="AX119" s="15">
        <f>SUM(AU119:AW119)</f>
        <v>375000</v>
      </c>
    </row>
    <row r="120" spans="1:44" ht="21.75">
      <c r="A120" s="16" t="s">
        <v>18</v>
      </c>
      <c r="P120" s="16" t="s">
        <v>18</v>
      </c>
      <c r="AC120" s="16" t="s">
        <v>18</v>
      </c>
      <c r="AR120" s="16" t="s">
        <v>18</v>
      </c>
    </row>
    <row r="121" spans="2:45" ht="21.75">
      <c r="B121" s="4" t="s">
        <v>19</v>
      </c>
      <c r="Q121" s="4" t="s">
        <v>19</v>
      </c>
      <c r="AD121" s="4" t="s">
        <v>19</v>
      </c>
      <c r="AS121" s="4" t="s">
        <v>19</v>
      </c>
    </row>
    <row r="122" spans="2:45" ht="21.75">
      <c r="B122" s="4" t="s">
        <v>19</v>
      </c>
      <c r="Q122" s="4" t="s">
        <v>19</v>
      </c>
      <c r="AD122" s="4" t="s">
        <v>19</v>
      </c>
      <c r="AS122" s="4" t="s">
        <v>19</v>
      </c>
    </row>
    <row r="123" spans="2:45" ht="21.75">
      <c r="B123" s="4" t="s">
        <v>19</v>
      </c>
      <c r="Q123" s="4" t="s">
        <v>19</v>
      </c>
      <c r="AD123" s="4" t="s">
        <v>19</v>
      </c>
      <c r="AS123" s="4" t="s">
        <v>19</v>
      </c>
    </row>
    <row r="132" spans="2:45" ht="21.75">
      <c r="B132" s="5"/>
      <c r="Q132" s="5"/>
      <c r="AD132" s="5"/>
      <c r="AS132" s="5"/>
    </row>
    <row r="133" spans="2:45" ht="21.75">
      <c r="B133" s="5"/>
      <c r="Q133" s="5"/>
      <c r="AD133" s="5"/>
      <c r="AS133" s="5"/>
    </row>
    <row r="137" spans="1:49" ht="21.75">
      <c r="A137" s="269" t="s">
        <v>57</v>
      </c>
      <c r="B137" s="269"/>
      <c r="C137" s="269"/>
      <c r="D137" s="269"/>
      <c r="E137" s="269"/>
      <c r="F137" s="269"/>
      <c r="P137" s="269" t="s">
        <v>57</v>
      </c>
      <c r="Q137" s="269"/>
      <c r="R137" s="269"/>
      <c r="S137" s="269"/>
      <c r="T137" s="269"/>
      <c r="U137" s="269"/>
      <c r="AC137" s="269" t="s">
        <v>57</v>
      </c>
      <c r="AD137" s="269"/>
      <c r="AE137" s="269"/>
      <c r="AF137" s="269"/>
      <c r="AG137" s="269"/>
      <c r="AH137" s="269"/>
      <c r="AR137" s="269" t="s">
        <v>57</v>
      </c>
      <c r="AS137" s="269"/>
      <c r="AT137" s="269"/>
      <c r="AU137" s="269"/>
      <c r="AV137" s="269"/>
      <c r="AW137" s="269"/>
    </row>
    <row r="138" spans="1:49" ht="21.75">
      <c r="A138" s="269" t="s">
        <v>43</v>
      </c>
      <c r="B138" s="269"/>
      <c r="C138" s="269"/>
      <c r="D138" s="269"/>
      <c r="E138" s="269"/>
      <c r="F138" s="269"/>
      <c r="P138" s="269" t="s">
        <v>43</v>
      </c>
      <c r="Q138" s="269"/>
      <c r="R138" s="269"/>
      <c r="S138" s="269"/>
      <c r="T138" s="269"/>
      <c r="U138" s="269"/>
      <c r="AC138" s="269" t="s">
        <v>43</v>
      </c>
      <c r="AD138" s="269"/>
      <c r="AE138" s="269"/>
      <c r="AF138" s="269"/>
      <c r="AG138" s="269"/>
      <c r="AH138" s="269"/>
      <c r="AR138" s="269" t="s">
        <v>43</v>
      </c>
      <c r="AS138" s="269"/>
      <c r="AT138" s="269"/>
      <c r="AU138" s="269"/>
      <c r="AV138" s="269"/>
      <c r="AW138" s="269"/>
    </row>
    <row r="139" spans="1:49" ht="23.25">
      <c r="A139" s="275" t="str">
        <f>A105</f>
        <v>งบประมาณรายจ่าย  ประจำปี พ.ศ.   2562</v>
      </c>
      <c r="B139" s="275"/>
      <c r="C139" s="275"/>
      <c r="D139" s="275"/>
      <c r="E139" s="275"/>
      <c r="F139" s="275"/>
      <c r="P139" s="275" t="str">
        <f>P105</f>
        <v>งบประมาณรายจ่าย  ประจำปี พ.ศ.   2562</v>
      </c>
      <c r="Q139" s="275"/>
      <c r="R139" s="275"/>
      <c r="S139" s="275"/>
      <c r="T139" s="275"/>
      <c r="U139" s="275"/>
      <c r="AC139" s="275" t="str">
        <f>AC105</f>
        <v>งบประมาณรายจ่าย  ประจำปี พ.ศ.   2562</v>
      </c>
      <c r="AD139" s="275"/>
      <c r="AE139" s="275"/>
      <c r="AF139" s="275"/>
      <c r="AG139" s="275"/>
      <c r="AH139" s="275"/>
      <c r="AR139" s="275" t="str">
        <f>AR105</f>
        <v>งบประมาณรายจ่าย  ประจำปี พ.ศ.   2562</v>
      </c>
      <c r="AS139" s="275"/>
      <c r="AT139" s="275"/>
      <c r="AU139" s="275"/>
      <c r="AV139" s="275"/>
      <c r="AW139" s="275"/>
    </row>
    <row r="140" spans="1:49" ht="23.25">
      <c r="A140" s="275" t="str">
        <f>A106</f>
        <v>ไตรมาสที่   1      ตั้งแต่เดือนตุลาคม   2561   ถึงเดือนธันวาคม  2561</v>
      </c>
      <c r="B140" s="275"/>
      <c r="C140" s="275"/>
      <c r="D140" s="275"/>
      <c r="E140" s="275"/>
      <c r="F140" s="275"/>
      <c r="P140" s="275" t="str">
        <f>P106</f>
        <v>ไตรมาสที่   2      ตั้งแต่เดือนมกราคม    2562   ถึงเดือนมีนาคม   2562</v>
      </c>
      <c r="Q140" s="275"/>
      <c r="R140" s="275"/>
      <c r="S140" s="275"/>
      <c r="T140" s="275"/>
      <c r="U140" s="275"/>
      <c r="AC140" s="275" t="str">
        <f>AC106</f>
        <v>ไตรมาสที่   3      ตั้งแต่เดือนเมษายน   2562   ถึงเดือนมิถุนายน   2562</v>
      </c>
      <c r="AD140" s="275"/>
      <c r="AE140" s="275"/>
      <c r="AF140" s="275"/>
      <c r="AG140" s="275"/>
      <c r="AH140" s="275"/>
      <c r="AR140" s="275" t="str">
        <f>AR106</f>
        <v>ไตรมาสที่   4      ตั้งแต่เดือนกรกฎาคม   2562   ถึงเดือนกันยายน  2562</v>
      </c>
      <c r="AS140" s="275"/>
      <c r="AT140" s="275"/>
      <c r="AU140" s="275"/>
      <c r="AV140" s="275"/>
      <c r="AW140" s="275"/>
    </row>
    <row r="141" spans="1:49" ht="21.75">
      <c r="A141" s="269" t="s">
        <v>270</v>
      </c>
      <c r="B141" s="269"/>
      <c r="C141" s="269"/>
      <c r="D141" s="269"/>
      <c r="E141" s="269"/>
      <c r="F141" s="269"/>
      <c r="P141" s="269" t="s">
        <v>270</v>
      </c>
      <c r="Q141" s="269"/>
      <c r="R141" s="269"/>
      <c r="S141" s="269"/>
      <c r="T141" s="269"/>
      <c r="U141" s="269"/>
      <c r="AC141" s="269" t="s">
        <v>270</v>
      </c>
      <c r="AD141" s="269"/>
      <c r="AE141" s="269"/>
      <c r="AF141" s="269"/>
      <c r="AG141" s="269"/>
      <c r="AH141" s="269"/>
      <c r="AR141" s="269" t="s">
        <v>270</v>
      </c>
      <c r="AS141" s="269"/>
      <c r="AT141" s="269"/>
      <c r="AU141" s="269"/>
      <c r="AV141" s="269"/>
      <c r="AW141" s="269"/>
    </row>
    <row r="143" spans="1:49" ht="21.75">
      <c r="A143" s="7" t="s">
        <v>0</v>
      </c>
      <c r="B143" s="8" t="s">
        <v>1</v>
      </c>
      <c r="C143" s="271" t="s">
        <v>17</v>
      </c>
      <c r="D143" s="271"/>
      <c r="E143" s="271"/>
      <c r="F143" s="271"/>
      <c r="P143" s="7" t="s">
        <v>0</v>
      </c>
      <c r="Q143" s="8" t="s">
        <v>1</v>
      </c>
      <c r="R143" s="271" t="s">
        <v>17</v>
      </c>
      <c r="S143" s="271"/>
      <c r="T143" s="271"/>
      <c r="U143" s="271"/>
      <c r="AC143" s="7" t="s">
        <v>0</v>
      </c>
      <c r="AD143" s="8" t="s">
        <v>1</v>
      </c>
      <c r="AE143" s="271" t="s">
        <v>17</v>
      </c>
      <c r="AF143" s="271"/>
      <c r="AG143" s="271"/>
      <c r="AH143" s="271"/>
      <c r="AR143" s="7" t="s">
        <v>0</v>
      </c>
      <c r="AS143" s="8" t="s">
        <v>1</v>
      </c>
      <c r="AT143" s="271" t="s">
        <v>17</v>
      </c>
      <c r="AU143" s="271"/>
      <c r="AV143" s="271"/>
      <c r="AW143" s="271"/>
    </row>
    <row r="144" spans="1:49" ht="21.75">
      <c r="A144" s="9"/>
      <c r="B144" s="10"/>
      <c r="C144" s="3" t="s">
        <v>5</v>
      </c>
      <c r="D144" s="3" t="s">
        <v>14</v>
      </c>
      <c r="E144" s="3" t="s">
        <v>15</v>
      </c>
      <c r="F144" s="3" t="s">
        <v>16</v>
      </c>
      <c r="P144" s="9"/>
      <c r="Q144" s="10"/>
      <c r="R144" s="3" t="s">
        <v>5</v>
      </c>
      <c r="S144" s="3" t="s">
        <v>58</v>
      </c>
      <c r="T144" s="3" t="s">
        <v>59</v>
      </c>
      <c r="U144" s="3" t="s">
        <v>60</v>
      </c>
      <c r="AC144" s="9"/>
      <c r="AD144" s="10"/>
      <c r="AE144" s="3" t="s">
        <v>5</v>
      </c>
      <c r="AF144" s="3" t="s">
        <v>61</v>
      </c>
      <c r="AG144" s="3" t="s">
        <v>62</v>
      </c>
      <c r="AH144" s="3" t="s">
        <v>63</v>
      </c>
      <c r="AR144" s="9"/>
      <c r="AS144" s="10"/>
      <c r="AT144" s="3" t="s">
        <v>5</v>
      </c>
      <c r="AU144" s="3" t="s">
        <v>64</v>
      </c>
      <c r="AV144" s="3" t="s">
        <v>65</v>
      </c>
      <c r="AW144" s="3" t="s">
        <v>66</v>
      </c>
    </row>
    <row r="145" spans="1:49" ht="21.75">
      <c r="A145" s="3">
        <v>1</v>
      </c>
      <c r="B145" s="1" t="s">
        <v>6</v>
      </c>
      <c r="C145" s="11">
        <f>D145+E145+F145</f>
        <v>0</v>
      </c>
      <c r="D145" s="2">
        <v>0</v>
      </c>
      <c r="E145" s="2">
        <v>0</v>
      </c>
      <c r="F145" s="2">
        <v>0</v>
      </c>
      <c r="P145" s="3">
        <v>1</v>
      </c>
      <c r="Q145" s="1" t="s">
        <v>6</v>
      </c>
      <c r="R145" s="11">
        <f>S145+T145+U145</f>
        <v>0</v>
      </c>
      <c r="S145" s="2">
        <v>0</v>
      </c>
      <c r="T145" s="2">
        <v>0</v>
      </c>
      <c r="U145" s="2">
        <v>0</v>
      </c>
      <c r="AC145" s="3">
        <v>1</v>
      </c>
      <c r="AD145" s="1" t="s">
        <v>6</v>
      </c>
      <c r="AE145" s="11">
        <f>AF145+AG145+AH145</f>
        <v>0</v>
      </c>
      <c r="AF145" s="2">
        <v>0</v>
      </c>
      <c r="AG145" s="2">
        <v>0</v>
      </c>
      <c r="AH145" s="2">
        <v>0</v>
      </c>
      <c r="AR145" s="3">
        <v>1</v>
      </c>
      <c r="AS145" s="1" t="s">
        <v>6</v>
      </c>
      <c r="AT145" s="11">
        <f>AU145+AV145+AW145</f>
        <v>0</v>
      </c>
      <c r="AU145" s="2">
        <v>0</v>
      </c>
      <c r="AV145" s="2">
        <v>0</v>
      </c>
      <c r="AW145" s="2">
        <v>0</v>
      </c>
    </row>
    <row r="146" spans="1:49" ht="21.75">
      <c r="A146" s="3">
        <v>2</v>
      </c>
      <c r="B146" s="1" t="s">
        <v>9</v>
      </c>
      <c r="C146" s="11">
        <f aca="true" t="shared" si="16" ref="C146:C151">D146+E146+F146</f>
        <v>0</v>
      </c>
      <c r="D146" s="2">
        <v>0</v>
      </c>
      <c r="E146" s="2">
        <v>0</v>
      </c>
      <c r="F146" s="2">
        <v>0</v>
      </c>
      <c r="P146" s="3">
        <v>2</v>
      </c>
      <c r="Q146" s="1" t="s">
        <v>9</v>
      </c>
      <c r="R146" s="11">
        <f aca="true" t="shared" si="17" ref="R146:R151">S146+T146+U146</f>
        <v>0</v>
      </c>
      <c r="S146" s="2">
        <v>0</v>
      </c>
      <c r="T146" s="2">
        <v>0</v>
      </c>
      <c r="U146" s="2">
        <v>0</v>
      </c>
      <c r="AC146" s="3">
        <v>2</v>
      </c>
      <c r="AD146" s="1" t="s">
        <v>9</v>
      </c>
      <c r="AE146" s="11">
        <f aca="true" t="shared" si="18" ref="AE146:AE151">AF146+AG146+AH146</f>
        <v>0</v>
      </c>
      <c r="AF146" s="2">
        <v>0</v>
      </c>
      <c r="AG146" s="2">
        <v>0</v>
      </c>
      <c r="AH146" s="2">
        <v>0</v>
      </c>
      <c r="AR146" s="3">
        <v>2</v>
      </c>
      <c r="AS146" s="1" t="s">
        <v>9</v>
      </c>
      <c r="AT146" s="11">
        <f aca="true" t="shared" si="19" ref="AT146:AT151">AU146+AV146+AW146</f>
        <v>0</v>
      </c>
      <c r="AU146" s="2">
        <v>0</v>
      </c>
      <c r="AV146" s="2">
        <v>0</v>
      </c>
      <c r="AW146" s="2">
        <v>0</v>
      </c>
    </row>
    <row r="147" spans="1:49" ht="21.75">
      <c r="A147" s="3">
        <v>3</v>
      </c>
      <c r="B147" s="1" t="s">
        <v>10</v>
      </c>
      <c r="C147" s="11">
        <f t="shared" si="16"/>
        <v>0</v>
      </c>
      <c r="D147" s="2">
        <v>0</v>
      </c>
      <c r="E147" s="2">
        <v>0</v>
      </c>
      <c r="F147" s="2">
        <v>0</v>
      </c>
      <c r="P147" s="3">
        <v>3</v>
      </c>
      <c r="Q147" s="1" t="s">
        <v>10</v>
      </c>
      <c r="R147" s="11">
        <f t="shared" si="17"/>
        <v>0</v>
      </c>
      <c r="S147" s="2">
        <v>0</v>
      </c>
      <c r="T147" s="2">
        <v>0</v>
      </c>
      <c r="U147" s="2">
        <v>0</v>
      </c>
      <c r="AC147" s="3">
        <v>3</v>
      </c>
      <c r="AD147" s="1" t="s">
        <v>10</v>
      </c>
      <c r="AE147" s="11">
        <f t="shared" si="18"/>
        <v>0</v>
      </c>
      <c r="AF147" s="2">
        <v>0</v>
      </c>
      <c r="AG147" s="2">
        <v>0</v>
      </c>
      <c r="AH147" s="2">
        <v>0</v>
      </c>
      <c r="AR147" s="3">
        <v>3</v>
      </c>
      <c r="AS147" s="1" t="s">
        <v>10</v>
      </c>
      <c r="AT147" s="11">
        <f t="shared" si="19"/>
        <v>85000</v>
      </c>
      <c r="AU147" s="2">
        <f>ศาสนาฯ!C106+ศาสนาฯ!C107+ศาสนาฯ!C108</f>
        <v>85000</v>
      </c>
      <c r="AV147" s="2">
        <f>ศาสนาฯ!D106+ศาสนาฯ!D107+ศาสนาฯ!D108</f>
        <v>0</v>
      </c>
      <c r="AW147" s="2">
        <f>ศาสนาฯ!E106+ศาสนาฯ!E107+ศาสนาฯ!E108</f>
        <v>0</v>
      </c>
    </row>
    <row r="148" spans="1:49" ht="21.75">
      <c r="A148" s="3">
        <v>4</v>
      </c>
      <c r="B148" s="12" t="s">
        <v>11</v>
      </c>
      <c r="C148" s="11">
        <f t="shared" si="16"/>
        <v>0</v>
      </c>
      <c r="D148" s="2">
        <v>0</v>
      </c>
      <c r="E148" s="2">
        <v>0</v>
      </c>
      <c r="F148" s="2">
        <v>0</v>
      </c>
      <c r="P148" s="3">
        <v>4</v>
      </c>
      <c r="Q148" s="12" t="s">
        <v>11</v>
      </c>
      <c r="R148" s="11">
        <f t="shared" si="17"/>
        <v>0</v>
      </c>
      <c r="S148" s="2">
        <v>0</v>
      </c>
      <c r="T148" s="2">
        <v>0</v>
      </c>
      <c r="U148" s="2">
        <v>0</v>
      </c>
      <c r="AC148" s="3">
        <v>4</v>
      </c>
      <c r="AD148" s="12" t="s">
        <v>11</v>
      </c>
      <c r="AE148" s="11">
        <f t="shared" si="18"/>
        <v>0</v>
      </c>
      <c r="AF148" s="2">
        <v>0</v>
      </c>
      <c r="AG148" s="2">
        <v>0</v>
      </c>
      <c r="AH148" s="2">
        <v>0</v>
      </c>
      <c r="AR148" s="3">
        <v>4</v>
      </c>
      <c r="AS148" s="12" t="s">
        <v>11</v>
      </c>
      <c r="AT148" s="11">
        <f t="shared" si="19"/>
        <v>0</v>
      </c>
      <c r="AU148" s="2">
        <v>0</v>
      </c>
      <c r="AV148" s="2">
        <v>0</v>
      </c>
      <c r="AW148" s="2">
        <v>0</v>
      </c>
    </row>
    <row r="149" spans="1:49" ht="21.75">
      <c r="A149" s="3">
        <v>5</v>
      </c>
      <c r="B149" s="12" t="s">
        <v>13</v>
      </c>
      <c r="C149" s="11">
        <f t="shared" si="16"/>
        <v>0</v>
      </c>
      <c r="D149" s="2">
        <v>0</v>
      </c>
      <c r="E149" s="2">
        <v>0</v>
      </c>
      <c r="F149" s="2">
        <v>0</v>
      </c>
      <c r="P149" s="3">
        <v>5</v>
      </c>
      <c r="Q149" s="12" t="s">
        <v>13</v>
      </c>
      <c r="R149" s="11">
        <f t="shared" si="17"/>
        <v>0</v>
      </c>
      <c r="S149" s="2">
        <v>0</v>
      </c>
      <c r="T149" s="2">
        <v>0</v>
      </c>
      <c r="U149" s="2">
        <v>0</v>
      </c>
      <c r="AC149" s="3">
        <v>5</v>
      </c>
      <c r="AD149" s="12" t="s">
        <v>13</v>
      </c>
      <c r="AE149" s="11">
        <f t="shared" si="18"/>
        <v>0</v>
      </c>
      <c r="AF149" s="2">
        <v>0</v>
      </c>
      <c r="AG149" s="2">
        <v>0</v>
      </c>
      <c r="AH149" s="2">
        <v>0</v>
      </c>
      <c r="AR149" s="3">
        <v>5</v>
      </c>
      <c r="AS149" s="12" t="s">
        <v>13</v>
      </c>
      <c r="AT149" s="11">
        <f t="shared" si="19"/>
        <v>0</v>
      </c>
      <c r="AU149" s="2">
        <v>0</v>
      </c>
      <c r="AV149" s="2">
        <v>0</v>
      </c>
      <c r="AW149" s="2">
        <v>0</v>
      </c>
    </row>
    <row r="150" spans="1:49" ht="21.75">
      <c r="A150" s="3">
        <v>6</v>
      </c>
      <c r="B150" s="12" t="s">
        <v>42</v>
      </c>
      <c r="C150" s="11">
        <f t="shared" si="16"/>
        <v>0</v>
      </c>
      <c r="D150" s="2">
        <v>0</v>
      </c>
      <c r="E150" s="2">
        <v>0</v>
      </c>
      <c r="F150" s="2">
        <v>0</v>
      </c>
      <c r="P150" s="3">
        <v>6</v>
      </c>
      <c r="Q150" s="12" t="s">
        <v>42</v>
      </c>
      <c r="R150" s="11">
        <f t="shared" si="17"/>
        <v>0</v>
      </c>
      <c r="S150" s="2">
        <v>0</v>
      </c>
      <c r="T150" s="2">
        <v>0</v>
      </c>
      <c r="U150" s="2">
        <v>0</v>
      </c>
      <c r="AC150" s="3">
        <v>6</v>
      </c>
      <c r="AD150" s="12" t="s">
        <v>42</v>
      </c>
      <c r="AE150" s="11">
        <f t="shared" si="18"/>
        <v>0</v>
      </c>
      <c r="AF150" s="2">
        <v>0</v>
      </c>
      <c r="AG150" s="2">
        <v>0</v>
      </c>
      <c r="AH150" s="2">
        <v>0</v>
      </c>
      <c r="AR150" s="3">
        <v>6</v>
      </c>
      <c r="AS150" s="12" t="s">
        <v>42</v>
      </c>
      <c r="AT150" s="11">
        <f t="shared" si="19"/>
        <v>0</v>
      </c>
      <c r="AU150" s="2">
        <v>0</v>
      </c>
      <c r="AV150" s="2">
        <v>0</v>
      </c>
      <c r="AW150" s="2">
        <v>0</v>
      </c>
    </row>
    <row r="151" spans="1:51" ht="21.75">
      <c r="A151" s="3">
        <v>7</v>
      </c>
      <c r="B151" s="1" t="s">
        <v>29</v>
      </c>
      <c r="C151" s="11">
        <f t="shared" si="16"/>
        <v>0</v>
      </c>
      <c r="D151" s="2">
        <v>0</v>
      </c>
      <c r="E151" s="2">
        <v>0</v>
      </c>
      <c r="F151" s="2">
        <v>0</v>
      </c>
      <c r="H151" s="6" t="s">
        <v>98</v>
      </c>
      <c r="P151" s="3">
        <v>7</v>
      </c>
      <c r="Q151" s="1" t="s">
        <v>29</v>
      </c>
      <c r="R151" s="11">
        <f t="shared" si="17"/>
        <v>0</v>
      </c>
      <c r="S151" s="2">
        <v>0</v>
      </c>
      <c r="T151" s="2">
        <v>0</v>
      </c>
      <c r="U151" s="2">
        <v>0</v>
      </c>
      <c r="W151" s="6" t="s">
        <v>98</v>
      </c>
      <c r="AC151" s="3">
        <v>7</v>
      </c>
      <c r="AD151" s="1" t="s">
        <v>29</v>
      </c>
      <c r="AE151" s="11">
        <f t="shared" si="18"/>
        <v>0</v>
      </c>
      <c r="AF151" s="2">
        <v>0</v>
      </c>
      <c r="AG151" s="2">
        <v>0</v>
      </c>
      <c r="AH151" s="2">
        <v>0</v>
      </c>
      <c r="AJ151" s="6" t="s">
        <v>98</v>
      </c>
      <c r="AR151" s="3">
        <v>7</v>
      </c>
      <c r="AS151" s="1" t="s">
        <v>29</v>
      </c>
      <c r="AT151" s="11">
        <f t="shared" si="19"/>
        <v>0</v>
      </c>
      <c r="AU151" s="2">
        <v>0</v>
      </c>
      <c r="AV151" s="2">
        <v>0</v>
      </c>
      <c r="AW151" s="2">
        <v>0</v>
      </c>
      <c r="AY151" s="6" t="s">
        <v>98</v>
      </c>
    </row>
    <row r="152" spans="1:49" ht="21.75">
      <c r="A152" s="3"/>
      <c r="B152" s="1"/>
      <c r="C152" s="11"/>
      <c r="D152" s="2"/>
      <c r="E152" s="2"/>
      <c r="F152" s="2"/>
      <c r="P152" s="3"/>
      <c r="Q152" s="1"/>
      <c r="R152" s="11"/>
      <c r="S152" s="2"/>
      <c r="T152" s="2"/>
      <c r="U152" s="2"/>
      <c r="AC152" s="3"/>
      <c r="AD152" s="1"/>
      <c r="AE152" s="11"/>
      <c r="AF152" s="2"/>
      <c r="AG152" s="2"/>
      <c r="AH152" s="2"/>
      <c r="AR152" s="3"/>
      <c r="AS152" s="1"/>
      <c r="AT152" s="11"/>
      <c r="AU152" s="2"/>
      <c r="AV152" s="2"/>
      <c r="AW152" s="2"/>
    </row>
    <row r="153" spans="1:50" ht="21.75">
      <c r="A153" s="272" t="s">
        <v>5</v>
      </c>
      <c r="B153" s="273"/>
      <c r="C153" s="14">
        <f>SUM(C145:C152)</f>
        <v>0</v>
      </c>
      <c r="D153" s="14">
        <f>SUM(D145:D152)</f>
        <v>0</v>
      </c>
      <c r="E153" s="14">
        <f>SUM(E145:E152)</f>
        <v>0</v>
      </c>
      <c r="F153" s="14">
        <f>SUM(F145:F152)</f>
        <v>0</v>
      </c>
      <c r="G153" s="15">
        <f>SUM(D153:F153)</f>
        <v>0</v>
      </c>
      <c r="P153" s="272" t="s">
        <v>5</v>
      </c>
      <c r="Q153" s="273"/>
      <c r="R153" s="14">
        <f>SUM(R145:R152)</f>
        <v>0</v>
      </c>
      <c r="S153" s="14">
        <f>SUM(S145:S152)</f>
        <v>0</v>
      </c>
      <c r="T153" s="14">
        <f>SUM(T145:T152)</f>
        <v>0</v>
      </c>
      <c r="U153" s="14">
        <f>SUM(U145:U152)</f>
        <v>0</v>
      </c>
      <c r="V153" s="15">
        <f>SUM(S153:U153)</f>
        <v>0</v>
      </c>
      <c r="AC153" s="272" t="s">
        <v>5</v>
      </c>
      <c r="AD153" s="273"/>
      <c r="AE153" s="14">
        <f>SUM(AE145:AE152)</f>
        <v>0</v>
      </c>
      <c r="AF153" s="14">
        <f>SUM(AF145:AF152)</f>
        <v>0</v>
      </c>
      <c r="AG153" s="14">
        <f>SUM(AG145:AG152)</f>
        <v>0</v>
      </c>
      <c r="AH153" s="14">
        <f>SUM(AH145:AH152)</f>
        <v>0</v>
      </c>
      <c r="AI153" s="15">
        <f>SUM(AF153:AH153)</f>
        <v>0</v>
      </c>
      <c r="AR153" s="272" t="s">
        <v>5</v>
      </c>
      <c r="AS153" s="273"/>
      <c r="AT153" s="14">
        <f>SUM(AT145:AT152)</f>
        <v>85000</v>
      </c>
      <c r="AU153" s="14">
        <f>SUM(AU145:AU152)</f>
        <v>85000</v>
      </c>
      <c r="AV153" s="14">
        <f>SUM(AV145:AV152)</f>
        <v>0</v>
      </c>
      <c r="AW153" s="14">
        <f>SUM(AW145:AW152)</f>
        <v>0</v>
      </c>
      <c r="AX153" s="15">
        <f>SUM(AU153:AW153)</f>
        <v>85000</v>
      </c>
    </row>
    <row r="154" spans="1:44" ht="21.75">
      <c r="A154" s="16" t="s">
        <v>18</v>
      </c>
      <c r="P154" s="16" t="s">
        <v>18</v>
      </c>
      <c r="AC154" s="16" t="s">
        <v>18</v>
      </c>
      <c r="AR154" s="16" t="s">
        <v>18</v>
      </c>
    </row>
    <row r="155" spans="2:45" ht="21.75">
      <c r="B155" s="4" t="s">
        <v>19</v>
      </c>
      <c r="Q155" s="4" t="s">
        <v>19</v>
      </c>
      <c r="AD155" s="4" t="s">
        <v>19</v>
      </c>
      <c r="AS155" s="4" t="s">
        <v>19</v>
      </c>
    </row>
    <row r="156" spans="2:45" ht="21.75">
      <c r="B156" s="4" t="s">
        <v>19</v>
      </c>
      <c r="Q156" s="4" t="s">
        <v>19</v>
      </c>
      <c r="AD156" s="4" t="s">
        <v>19</v>
      </c>
      <c r="AS156" s="4" t="s">
        <v>19</v>
      </c>
    </row>
    <row r="157" spans="2:45" ht="21.75">
      <c r="B157" s="4" t="s">
        <v>19</v>
      </c>
      <c r="Q157" s="4" t="s">
        <v>19</v>
      </c>
      <c r="AD157" s="4" t="s">
        <v>19</v>
      </c>
      <c r="AS157" s="4" t="s">
        <v>19</v>
      </c>
    </row>
    <row r="166" spans="2:45" ht="21.75">
      <c r="B166" s="5"/>
      <c r="Q166" s="5"/>
      <c r="AD166" s="5"/>
      <c r="AS166" s="5"/>
    </row>
    <row r="167" spans="2:45" ht="21.75">
      <c r="B167" s="5"/>
      <c r="Q167" s="5"/>
      <c r="AD167" s="5"/>
      <c r="AS167" s="5"/>
    </row>
    <row r="171" spans="1:49" ht="21.75">
      <c r="A171" s="269" t="s">
        <v>57</v>
      </c>
      <c r="B171" s="269"/>
      <c r="C171" s="269"/>
      <c r="D171" s="269"/>
      <c r="E171" s="269"/>
      <c r="F171" s="269"/>
      <c r="P171" s="269" t="s">
        <v>57</v>
      </c>
      <c r="Q171" s="269"/>
      <c r="R171" s="269"/>
      <c r="S171" s="269"/>
      <c r="T171" s="269"/>
      <c r="U171" s="269"/>
      <c r="AC171" s="269" t="s">
        <v>57</v>
      </c>
      <c r="AD171" s="269"/>
      <c r="AE171" s="269"/>
      <c r="AF171" s="269"/>
      <c r="AG171" s="269"/>
      <c r="AH171" s="269"/>
      <c r="AR171" s="269" t="s">
        <v>57</v>
      </c>
      <c r="AS171" s="269"/>
      <c r="AT171" s="269"/>
      <c r="AU171" s="269"/>
      <c r="AV171" s="269"/>
      <c r="AW171" s="269"/>
    </row>
    <row r="172" spans="1:49" ht="21.75">
      <c r="A172" s="269" t="s">
        <v>43</v>
      </c>
      <c r="B172" s="269"/>
      <c r="C172" s="269"/>
      <c r="D172" s="269"/>
      <c r="E172" s="269"/>
      <c r="F172" s="269"/>
      <c r="P172" s="269" t="s">
        <v>43</v>
      </c>
      <c r="Q172" s="269"/>
      <c r="R172" s="269"/>
      <c r="S172" s="269"/>
      <c r="T172" s="269"/>
      <c r="U172" s="269"/>
      <c r="AC172" s="269" t="s">
        <v>43</v>
      </c>
      <c r="AD172" s="269"/>
      <c r="AE172" s="269"/>
      <c r="AF172" s="269"/>
      <c r="AG172" s="269"/>
      <c r="AH172" s="269"/>
      <c r="AR172" s="269" t="s">
        <v>43</v>
      </c>
      <c r="AS172" s="269"/>
      <c r="AT172" s="269"/>
      <c r="AU172" s="269"/>
      <c r="AV172" s="269"/>
      <c r="AW172" s="269"/>
    </row>
    <row r="173" spans="1:49" ht="23.25">
      <c r="A173" s="275" t="str">
        <f>A139</f>
        <v>งบประมาณรายจ่าย  ประจำปี พ.ศ.   2562</v>
      </c>
      <c r="B173" s="275"/>
      <c r="C173" s="275"/>
      <c r="D173" s="275"/>
      <c r="E173" s="275"/>
      <c r="F173" s="275"/>
      <c r="P173" s="275" t="str">
        <f>P139</f>
        <v>งบประมาณรายจ่าย  ประจำปี พ.ศ.   2562</v>
      </c>
      <c r="Q173" s="275"/>
      <c r="R173" s="275"/>
      <c r="S173" s="275"/>
      <c r="T173" s="275"/>
      <c r="U173" s="275"/>
      <c r="AC173" s="275" t="str">
        <f>AC139</f>
        <v>งบประมาณรายจ่าย  ประจำปี พ.ศ.   2562</v>
      </c>
      <c r="AD173" s="275"/>
      <c r="AE173" s="275"/>
      <c r="AF173" s="275"/>
      <c r="AG173" s="275"/>
      <c r="AH173" s="275"/>
      <c r="AR173" s="275" t="str">
        <f>AR139</f>
        <v>งบประมาณรายจ่าย  ประจำปี พ.ศ.   2562</v>
      </c>
      <c r="AS173" s="275"/>
      <c r="AT173" s="275"/>
      <c r="AU173" s="275"/>
      <c r="AV173" s="275"/>
      <c r="AW173" s="275"/>
    </row>
    <row r="174" spans="1:49" ht="23.25">
      <c r="A174" s="275" t="str">
        <f>A140</f>
        <v>ไตรมาสที่   1      ตั้งแต่เดือนตุลาคม   2561   ถึงเดือนธันวาคม  2561</v>
      </c>
      <c r="B174" s="275"/>
      <c r="C174" s="275"/>
      <c r="D174" s="275"/>
      <c r="E174" s="275"/>
      <c r="F174" s="275"/>
      <c r="P174" s="275" t="str">
        <f>P140</f>
        <v>ไตรมาสที่   2      ตั้งแต่เดือนมกราคม    2562   ถึงเดือนมีนาคม   2562</v>
      </c>
      <c r="Q174" s="275"/>
      <c r="R174" s="275"/>
      <c r="S174" s="275"/>
      <c r="T174" s="275"/>
      <c r="U174" s="275"/>
      <c r="AC174" s="275" t="str">
        <f>AC140</f>
        <v>ไตรมาสที่   3      ตั้งแต่เดือนเมษายน   2562   ถึงเดือนมิถุนายน   2562</v>
      </c>
      <c r="AD174" s="275"/>
      <c r="AE174" s="275"/>
      <c r="AF174" s="275"/>
      <c r="AG174" s="275"/>
      <c r="AH174" s="275"/>
      <c r="AR174" s="275" t="str">
        <f>AR140</f>
        <v>ไตรมาสที่   4      ตั้งแต่เดือนกรกฎาคม   2562   ถึงเดือนกันยายน  2562</v>
      </c>
      <c r="AS174" s="275"/>
      <c r="AT174" s="275"/>
      <c r="AU174" s="275"/>
      <c r="AV174" s="275"/>
      <c r="AW174" s="275"/>
    </row>
    <row r="175" spans="1:49" ht="21.75">
      <c r="A175" s="269" t="s">
        <v>69</v>
      </c>
      <c r="B175" s="269"/>
      <c r="C175" s="269"/>
      <c r="D175" s="269"/>
      <c r="E175" s="269"/>
      <c r="F175" s="269"/>
      <c r="P175" s="269" t="s">
        <v>69</v>
      </c>
      <c r="Q175" s="269"/>
      <c r="R175" s="269"/>
      <c r="S175" s="269"/>
      <c r="T175" s="269"/>
      <c r="U175" s="269"/>
      <c r="AC175" s="269" t="s">
        <v>69</v>
      </c>
      <c r="AD175" s="269"/>
      <c r="AE175" s="269"/>
      <c r="AF175" s="269"/>
      <c r="AG175" s="269"/>
      <c r="AH175" s="269"/>
      <c r="AR175" s="269" t="s">
        <v>69</v>
      </c>
      <c r="AS175" s="269"/>
      <c r="AT175" s="269"/>
      <c r="AU175" s="269"/>
      <c r="AV175" s="269"/>
      <c r="AW175" s="269"/>
    </row>
    <row r="177" spans="1:49" ht="21.75">
      <c r="A177" s="7" t="s">
        <v>0</v>
      </c>
      <c r="B177" s="8" t="s">
        <v>1</v>
      </c>
      <c r="C177" s="271" t="s">
        <v>17</v>
      </c>
      <c r="D177" s="271"/>
      <c r="E177" s="271"/>
      <c r="F177" s="271"/>
      <c r="P177" s="7" t="s">
        <v>0</v>
      </c>
      <c r="Q177" s="8" t="s">
        <v>1</v>
      </c>
      <c r="R177" s="271" t="s">
        <v>17</v>
      </c>
      <c r="S177" s="271"/>
      <c r="T177" s="271"/>
      <c r="U177" s="271"/>
      <c r="AC177" s="7" t="s">
        <v>0</v>
      </c>
      <c r="AD177" s="8" t="s">
        <v>1</v>
      </c>
      <c r="AE177" s="271" t="s">
        <v>17</v>
      </c>
      <c r="AF177" s="271"/>
      <c r="AG177" s="271"/>
      <c r="AH177" s="271"/>
      <c r="AR177" s="7" t="s">
        <v>0</v>
      </c>
      <c r="AS177" s="8" t="s">
        <v>1</v>
      </c>
      <c r="AT177" s="271" t="s">
        <v>17</v>
      </c>
      <c r="AU177" s="271"/>
      <c r="AV177" s="271"/>
      <c r="AW177" s="271"/>
    </row>
    <row r="178" spans="1:49" ht="21.75">
      <c r="A178" s="9"/>
      <c r="B178" s="10"/>
      <c r="C178" s="3" t="s">
        <v>5</v>
      </c>
      <c r="D178" s="3" t="s">
        <v>14</v>
      </c>
      <c r="E178" s="3" t="s">
        <v>15</v>
      </c>
      <c r="F178" s="3" t="s">
        <v>16</v>
      </c>
      <c r="P178" s="9"/>
      <c r="Q178" s="10"/>
      <c r="R178" s="3" t="s">
        <v>5</v>
      </c>
      <c r="S178" s="3" t="s">
        <v>58</v>
      </c>
      <c r="T178" s="3" t="s">
        <v>59</v>
      </c>
      <c r="U178" s="3" t="s">
        <v>60</v>
      </c>
      <c r="AC178" s="9"/>
      <c r="AD178" s="10"/>
      <c r="AE178" s="3" t="s">
        <v>5</v>
      </c>
      <c r="AF178" s="3" t="s">
        <v>61</v>
      </c>
      <c r="AG178" s="3" t="s">
        <v>62</v>
      </c>
      <c r="AH178" s="3" t="s">
        <v>63</v>
      </c>
      <c r="AR178" s="9"/>
      <c r="AS178" s="10"/>
      <c r="AT178" s="3" t="s">
        <v>5</v>
      </c>
      <c r="AU178" s="3" t="s">
        <v>64</v>
      </c>
      <c r="AV178" s="3" t="s">
        <v>65</v>
      </c>
      <c r="AW178" s="3" t="s">
        <v>66</v>
      </c>
    </row>
    <row r="179" spans="1:49" ht="21.75">
      <c r="A179" s="3">
        <v>1</v>
      </c>
      <c r="B179" s="1" t="s">
        <v>6</v>
      </c>
      <c r="C179" s="11">
        <f>D179+E179+F179</f>
        <v>0</v>
      </c>
      <c r="D179" s="2">
        <v>0</v>
      </c>
      <c r="E179" s="2">
        <v>0</v>
      </c>
      <c r="F179" s="2">
        <v>0</v>
      </c>
      <c r="P179" s="3">
        <v>1</v>
      </c>
      <c r="Q179" s="1" t="s">
        <v>6</v>
      </c>
      <c r="R179" s="11">
        <f>S179+T179+U179</f>
        <v>0</v>
      </c>
      <c r="S179" s="2">
        <v>0</v>
      </c>
      <c r="T179" s="2">
        <v>0</v>
      </c>
      <c r="U179" s="2">
        <v>0</v>
      </c>
      <c r="AC179" s="3">
        <v>1</v>
      </c>
      <c r="AD179" s="1" t="s">
        <v>6</v>
      </c>
      <c r="AE179" s="11">
        <f>AF179+AG179+AH179</f>
        <v>0</v>
      </c>
      <c r="AF179" s="2">
        <v>0</v>
      </c>
      <c r="AG179" s="2">
        <v>0</v>
      </c>
      <c r="AH179" s="2">
        <v>0</v>
      </c>
      <c r="AR179" s="3">
        <v>1</v>
      </c>
      <c r="AS179" s="1" t="s">
        <v>6</v>
      </c>
      <c r="AT179" s="11">
        <f>AU179+AV179+AW179</f>
        <v>0</v>
      </c>
      <c r="AU179" s="2">
        <v>0</v>
      </c>
      <c r="AV179" s="2">
        <v>0</v>
      </c>
      <c r="AW179" s="2">
        <v>0</v>
      </c>
    </row>
    <row r="180" spans="1:49" ht="21.75">
      <c r="A180" s="3">
        <v>2</v>
      </c>
      <c r="B180" s="1" t="s">
        <v>9</v>
      </c>
      <c r="C180" s="11">
        <f aca="true" t="shared" si="20" ref="C180:C185">D180+E180+F180</f>
        <v>0</v>
      </c>
      <c r="D180" s="2">
        <v>0</v>
      </c>
      <c r="E180" s="2">
        <v>0</v>
      </c>
      <c r="F180" s="2">
        <v>0</v>
      </c>
      <c r="P180" s="3">
        <v>2</v>
      </c>
      <c r="Q180" s="1" t="s">
        <v>9</v>
      </c>
      <c r="R180" s="11">
        <f aca="true" t="shared" si="21" ref="R180:R185">S180+T180+U180</f>
        <v>0</v>
      </c>
      <c r="S180" s="2">
        <v>0</v>
      </c>
      <c r="T180" s="2">
        <v>0</v>
      </c>
      <c r="U180" s="2">
        <v>0</v>
      </c>
      <c r="AC180" s="3">
        <v>2</v>
      </c>
      <c r="AD180" s="1" t="s">
        <v>9</v>
      </c>
      <c r="AE180" s="11">
        <f aca="true" t="shared" si="22" ref="AE180:AE185">AF180+AG180+AH180</f>
        <v>0</v>
      </c>
      <c r="AF180" s="2">
        <v>0</v>
      </c>
      <c r="AG180" s="2">
        <v>0</v>
      </c>
      <c r="AH180" s="2">
        <v>0</v>
      </c>
      <c r="AR180" s="3">
        <v>2</v>
      </c>
      <c r="AS180" s="1" t="s">
        <v>9</v>
      </c>
      <c r="AT180" s="11">
        <f aca="true" t="shared" si="23" ref="AT180:AT185">AU180+AV180+AW180</f>
        <v>0</v>
      </c>
      <c r="AU180" s="2">
        <v>0</v>
      </c>
      <c r="AV180" s="2">
        <v>0</v>
      </c>
      <c r="AW180" s="2">
        <v>0</v>
      </c>
    </row>
    <row r="181" spans="1:51" ht="21.75">
      <c r="A181" s="3">
        <v>3</v>
      </c>
      <c r="B181" s="1" t="s">
        <v>10</v>
      </c>
      <c r="C181" s="11">
        <f t="shared" si="20"/>
        <v>0</v>
      </c>
      <c r="D181" s="2">
        <v>0</v>
      </c>
      <c r="E181" s="2">
        <v>0</v>
      </c>
      <c r="F181" s="2">
        <v>0</v>
      </c>
      <c r="H181" s="6" t="s">
        <v>88</v>
      </c>
      <c r="P181" s="3">
        <v>3</v>
      </c>
      <c r="Q181" s="1" t="s">
        <v>10</v>
      </c>
      <c r="R181" s="11">
        <f t="shared" si="21"/>
        <v>0</v>
      </c>
      <c r="S181" s="2">
        <v>0</v>
      </c>
      <c r="T181" s="2">
        <v>0</v>
      </c>
      <c r="U181" s="2">
        <v>0</v>
      </c>
      <c r="W181" s="6" t="s">
        <v>88</v>
      </c>
      <c r="AC181" s="3">
        <v>3</v>
      </c>
      <c r="AD181" s="1" t="s">
        <v>10</v>
      </c>
      <c r="AE181" s="11">
        <f t="shared" si="22"/>
        <v>0</v>
      </c>
      <c r="AF181" s="2">
        <v>0</v>
      </c>
      <c r="AG181" s="2">
        <v>0</v>
      </c>
      <c r="AH181" s="2">
        <v>0</v>
      </c>
      <c r="AJ181" s="6" t="s">
        <v>88</v>
      </c>
      <c r="AR181" s="3">
        <v>3</v>
      </c>
      <c r="AS181" s="1" t="s">
        <v>10</v>
      </c>
      <c r="AT181" s="11">
        <f t="shared" si="23"/>
        <v>90000</v>
      </c>
      <c r="AU181" s="2">
        <f>สังคมสงเคราะห์!C82</f>
        <v>90000</v>
      </c>
      <c r="AV181" s="2">
        <f>สังคมสงเคราะห์!D82</f>
        <v>0</v>
      </c>
      <c r="AW181" s="2">
        <f>สังคมสงเคราะห์!E82</f>
        <v>0</v>
      </c>
      <c r="AY181" s="6" t="s">
        <v>88</v>
      </c>
    </row>
    <row r="182" spans="1:49" ht="21.75">
      <c r="A182" s="3">
        <v>4</v>
      </c>
      <c r="B182" s="12" t="s">
        <v>11</v>
      </c>
      <c r="C182" s="11">
        <f t="shared" si="20"/>
        <v>0</v>
      </c>
      <c r="D182" s="2">
        <v>0</v>
      </c>
      <c r="E182" s="2">
        <v>0</v>
      </c>
      <c r="F182" s="2">
        <v>0</v>
      </c>
      <c r="P182" s="3">
        <v>4</v>
      </c>
      <c r="Q182" s="12" t="s">
        <v>11</v>
      </c>
      <c r="R182" s="11">
        <f t="shared" si="21"/>
        <v>0</v>
      </c>
      <c r="S182" s="2">
        <v>0</v>
      </c>
      <c r="T182" s="2">
        <v>0</v>
      </c>
      <c r="U182" s="2">
        <v>0</v>
      </c>
      <c r="AC182" s="3">
        <v>4</v>
      </c>
      <c r="AD182" s="12" t="s">
        <v>11</v>
      </c>
      <c r="AE182" s="11">
        <f t="shared" si="22"/>
        <v>0</v>
      </c>
      <c r="AF182" s="2">
        <v>0</v>
      </c>
      <c r="AG182" s="2">
        <v>0</v>
      </c>
      <c r="AH182" s="2">
        <v>0</v>
      </c>
      <c r="AR182" s="3">
        <v>4</v>
      </c>
      <c r="AS182" s="12" t="s">
        <v>11</v>
      </c>
      <c r="AT182" s="11">
        <f t="shared" si="23"/>
        <v>0</v>
      </c>
      <c r="AU182" s="2">
        <v>0</v>
      </c>
      <c r="AV182" s="2">
        <v>0</v>
      </c>
      <c r="AW182" s="2">
        <v>0</v>
      </c>
    </row>
    <row r="183" spans="1:49" ht="21.75">
      <c r="A183" s="3">
        <v>5</v>
      </c>
      <c r="B183" s="12" t="s">
        <v>13</v>
      </c>
      <c r="C183" s="11">
        <f t="shared" si="20"/>
        <v>0</v>
      </c>
      <c r="D183" s="2">
        <v>0</v>
      </c>
      <c r="E183" s="2">
        <v>0</v>
      </c>
      <c r="F183" s="2">
        <v>0</v>
      </c>
      <c r="P183" s="3">
        <v>5</v>
      </c>
      <c r="Q183" s="12" t="s">
        <v>13</v>
      </c>
      <c r="R183" s="11">
        <f t="shared" si="21"/>
        <v>0</v>
      </c>
      <c r="S183" s="2">
        <v>0</v>
      </c>
      <c r="T183" s="2">
        <v>0</v>
      </c>
      <c r="U183" s="2">
        <v>0</v>
      </c>
      <c r="AC183" s="3">
        <v>5</v>
      </c>
      <c r="AD183" s="12" t="s">
        <v>13</v>
      </c>
      <c r="AE183" s="11">
        <f t="shared" si="22"/>
        <v>0</v>
      </c>
      <c r="AF183" s="2">
        <v>0</v>
      </c>
      <c r="AG183" s="2">
        <v>0</v>
      </c>
      <c r="AH183" s="2">
        <v>0</v>
      </c>
      <c r="AR183" s="3">
        <v>5</v>
      </c>
      <c r="AS183" s="12" t="s">
        <v>13</v>
      </c>
      <c r="AT183" s="11">
        <f t="shared" si="23"/>
        <v>0</v>
      </c>
      <c r="AU183" s="2">
        <v>0</v>
      </c>
      <c r="AV183" s="2">
        <v>0</v>
      </c>
      <c r="AW183" s="2">
        <v>0</v>
      </c>
    </row>
    <row r="184" spans="1:51" ht="21.75">
      <c r="A184" s="3">
        <v>6</v>
      </c>
      <c r="B184" s="12" t="s">
        <v>42</v>
      </c>
      <c r="C184" s="11">
        <f t="shared" si="20"/>
        <v>0</v>
      </c>
      <c r="D184" s="2">
        <v>0</v>
      </c>
      <c r="E184" s="2">
        <v>0</v>
      </c>
      <c r="F184" s="2">
        <v>0</v>
      </c>
      <c r="H184" s="17"/>
      <c r="P184" s="3">
        <v>6</v>
      </c>
      <c r="Q184" s="12" t="s">
        <v>42</v>
      </c>
      <c r="R184" s="11">
        <f t="shared" si="21"/>
        <v>0</v>
      </c>
      <c r="S184" s="2">
        <v>0</v>
      </c>
      <c r="T184" s="2">
        <v>0</v>
      </c>
      <c r="U184" s="2">
        <v>0</v>
      </c>
      <c r="W184" s="17"/>
      <c r="X184" s="17"/>
      <c r="Y184" s="17"/>
      <c r="AC184" s="3">
        <v>6</v>
      </c>
      <c r="AD184" s="12" t="s">
        <v>42</v>
      </c>
      <c r="AE184" s="11">
        <f t="shared" si="22"/>
        <v>0</v>
      </c>
      <c r="AF184" s="2">
        <v>0</v>
      </c>
      <c r="AG184" s="2">
        <v>0</v>
      </c>
      <c r="AH184" s="2">
        <v>0</v>
      </c>
      <c r="AJ184" s="17" t="s">
        <v>71</v>
      </c>
      <c r="AR184" s="3">
        <v>6</v>
      </c>
      <c r="AS184" s="12" t="s">
        <v>42</v>
      </c>
      <c r="AT184" s="11">
        <f t="shared" si="23"/>
        <v>0</v>
      </c>
      <c r="AU184" s="2">
        <v>0</v>
      </c>
      <c r="AV184" s="2">
        <v>0</v>
      </c>
      <c r="AW184" s="2">
        <v>0</v>
      </c>
      <c r="AY184" s="17" t="s">
        <v>71</v>
      </c>
    </row>
    <row r="185" spans="1:49" ht="21.75">
      <c r="A185" s="3">
        <v>7</v>
      </c>
      <c r="B185" s="1" t="s">
        <v>29</v>
      </c>
      <c r="C185" s="11">
        <f t="shared" si="20"/>
        <v>0</v>
      </c>
      <c r="D185" s="2">
        <v>0</v>
      </c>
      <c r="E185" s="2">
        <v>0</v>
      </c>
      <c r="F185" s="2">
        <v>0</v>
      </c>
      <c r="P185" s="3">
        <v>7</v>
      </c>
      <c r="Q185" s="1" t="s">
        <v>29</v>
      </c>
      <c r="R185" s="11">
        <f t="shared" si="21"/>
        <v>0</v>
      </c>
      <c r="S185" s="2">
        <v>0</v>
      </c>
      <c r="T185" s="2">
        <v>0</v>
      </c>
      <c r="U185" s="2">
        <v>0</v>
      </c>
      <c r="AC185" s="3">
        <v>7</v>
      </c>
      <c r="AD185" s="1" t="s">
        <v>29</v>
      </c>
      <c r="AE185" s="11">
        <f t="shared" si="22"/>
        <v>0</v>
      </c>
      <c r="AF185" s="2">
        <v>0</v>
      </c>
      <c r="AG185" s="2">
        <v>0</v>
      </c>
      <c r="AH185" s="2">
        <v>0</v>
      </c>
      <c r="AR185" s="3">
        <v>7</v>
      </c>
      <c r="AS185" s="1" t="s">
        <v>29</v>
      </c>
      <c r="AT185" s="11">
        <f t="shared" si="23"/>
        <v>0</v>
      </c>
      <c r="AU185" s="2">
        <v>0</v>
      </c>
      <c r="AV185" s="2">
        <v>0</v>
      </c>
      <c r="AW185" s="2">
        <v>0</v>
      </c>
    </row>
    <row r="186" spans="1:49" ht="21.75">
      <c r="A186" s="3"/>
      <c r="B186" s="1"/>
      <c r="C186" s="11"/>
      <c r="D186" s="2"/>
      <c r="E186" s="2"/>
      <c r="F186" s="2"/>
      <c r="P186" s="3"/>
      <c r="Q186" s="1"/>
      <c r="R186" s="11"/>
      <c r="S186" s="2"/>
      <c r="T186" s="2"/>
      <c r="U186" s="2"/>
      <c r="AC186" s="3"/>
      <c r="AD186" s="1"/>
      <c r="AE186" s="11"/>
      <c r="AF186" s="2"/>
      <c r="AG186" s="2"/>
      <c r="AH186" s="2"/>
      <c r="AR186" s="3"/>
      <c r="AS186" s="1"/>
      <c r="AT186" s="11"/>
      <c r="AU186" s="2"/>
      <c r="AV186" s="2"/>
      <c r="AW186" s="2"/>
    </row>
    <row r="187" spans="1:50" ht="21.75">
      <c r="A187" s="272" t="s">
        <v>5</v>
      </c>
      <c r="B187" s="273"/>
      <c r="C187" s="14">
        <f>SUM(C179:C186)</f>
        <v>0</v>
      </c>
      <c r="D187" s="14">
        <f>SUM(D179:D186)</f>
        <v>0</v>
      </c>
      <c r="E187" s="14">
        <f>SUM(E179:E186)</f>
        <v>0</v>
      </c>
      <c r="F187" s="14">
        <f>SUM(F179:F186)</f>
        <v>0</v>
      </c>
      <c r="G187" s="15">
        <f>SUM(D187:F187)</f>
        <v>0</v>
      </c>
      <c r="P187" s="272" t="s">
        <v>5</v>
      </c>
      <c r="Q187" s="273"/>
      <c r="R187" s="14">
        <f>SUM(R179:R186)</f>
        <v>0</v>
      </c>
      <c r="S187" s="14">
        <f>SUM(S179:S186)</f>
        <v>0</v>
      </c>
      <c r="T187" s="14">
        <f>SUM(T179:T186)</f>
        <v>0</v>
      </c>
      <c r="U187" s="14">
        <f>SUM(U179:U186)</f>
        <v>0</v>
      </c>
      <c r="V187" s="15">
        <f>SUM(S187:U187)</f>
        <v>0</v>
      </c>
      <c r="AC187" s="272" t="s">
        <v>5</v>
      </c>
      <c r="AD187" s="273"/>
      <c r="AE187" s="14">
        <f>SUM(AE179:AE186)</f>
        <v>0</v>
      </c>
      <c r="AF187" s="14">
        <f>SUM(AF179:AF186)</f>
        <v>0</v>
      </c>
      <c r="AG187" s="14">
        <f>SUM(AG179:AG186)</f>
        <v>0</v>
      </c>
      <c r="AH187" s="14">
        <f>SUM(AH179:AH186)</f>
        <v>0</v>
      </c>
      <c r="AI187" s="15">
        <f>SUM(AF187:AH187)</f>
        <v>0</v>
      </c>
      <c r="AR187" s="272" t="s">
        <v>5</v>
      </c>
      <c r="AS187" s="273"/>
      <c r="AT187" s="14">
        <f>SUM(AT179:AT186)</f>
        <v>90000</v>
      </c>
      <c r="AU187" s="14">
        <f>SUM(AU179:AU186)</f>
        <v>90000</v>
      </c>
      <c r="AV187" s="14">
        <f>SUM(AV179:AV186)</f>
        <v>0</v>
      </c>
      <c r="AW187" s="14">
        <f>SUM(AW179:AW186)</f>
        <v>0</v>
      </c>
      <c r="AX187" s="15">
        <f>SUM(AU187:AW187)</f>
        <v>90000</v>
      </c>
    </row>
    <row r="188" spans="1:44" ht="21.75">
      <c r="A188" s="16" t="s">
        <v>18</v>
      </c>
      <c r="P188" s="16" t="s">
        <v>18</v>
      </c>
      <c r="AC188" s="16" t="s">
        <v>18</v>
      </c>
      <c r="AR188" s="16" t="s">
        <v>18</v>
      </c>
    </row>
    <row r="189" spans="2:45" ht="21.75">
      <c r="B189" s="4" t="s">
        <v>19</v>
      </c>
      <c r="Q189" s="4" t="s">
        <v>19</v>
      </c>
      <c r="AD189" s="4" t="s">
        <v>19</v>
      </c>
      <c r="AS189" s="4" t="s">
        <v>19</v>
      </c>
    </row>
    <row r="190" spans="2:45" ht="21.75">
      <c r="B190" s="4" t="s">
        <v>19</v>
      </c>
      <c r="Q190" s="4" t="s">
        <v>19</v>
      </c>
      <c r="AD190" s="4" t="s">
        <v>19</v>
      </c>
      <c r="AS190" s="4" t="s">
        <v>19</v>
      </c>
    </row>
    <row r="191" spans="2:45" ht="21.75">
      <c r="B191" s="4" t="s">
        <v>19</v>
      </c>
      <c r="Q191" s="4" t="s">
        <v>19</v>
      </c>
      <c r="AD191" s="4" t="s">
        <v>19</v>
      </c>
      <c r="AS191" s="4" t="s">
        <v>19</v>
      </c>
    </row>
    <row r="201" spans="2:45" ht="21.75">
      <c r="B201" s="5"/>
      <c r="Q201" s="5"/>
      <c r="AD201" s="5"/>
      <c r="AS201" s="5"/>
    </row>
    <row r="205" spans="1:49" ht="21.75">
      <c r="A205" s="269" t="s">
        <v>57</v>
      </c>
      <c r="B205" s="269"/>
      <c r="C205" s="269"/>
      <c r="D205" s="269"/>
      <c r="E205" s="269"/>
      <c r="F205" s="269"/>
      <c r="P205" s="269" t="s">
        <v>57</v>
      </c>
      <c r="Q205" s="269"/>
      <c r="R205" s="269"/>
      <c r="S205" s="269"/>
      <c r="T205" s="269"/>
      <c r="U205" s="269"/>
      <c r="AC205" s="269" t="s">
        <v>57</v>
      </c>
      <c r="AD205" s="269"/>
      <c r="AE205" s="269"/>
      <c r="AF205" s="269"/>
      <c r="AG205" s="269"/>
      <c r="AH205" s="269"/>
      <c r="AR205" s="269" t="s">
        <v>57</v>
      </c>
      <c r="AS205" s="269"/>
      <c r="AT205" s="269"/>
      <c r="AU205" s="269"/>
      <c r="AV205" s="269"/>
      <c r="AW205" s="269"/>
    </row>
    <row r="206" spans="1:49" ht="21.75">
      <c r="A206" s="269" t="s">
        <v>43</v>
      </c>
      <c r="B206" s="269"/>
      <c r="C206" s="269"/>
      <c r="D206" s="269"/>
      <c r="E206" s="269"/>
      <c r="F206" s="269"/>
      <c r="P206" s="269" t="s">
        <v>43</v>
      </c>
      <c r="Q206" s="269"/>
      <c r="R206" s="269"/>
      <c r="S206" s="269"/>
      <c r="T206" s="269"/>
      <c r="U206" s="269"/>
      <c r="AC206" s="269" t="s">
        <v>43</v>
      </c>
      <c r="AD206" s="269"/>
      <c r="AE206" s="269"/>
      <c r="AF206" s="269"/>
      <c r="AG206" s="269"/>
      <c r="AH206" s="269"/>
      <c r="AR206" s="269" t="s">
        <v>43</v>
      </c>
      <c r="AS206" s="269"/>
      <c r="AT206" s="269"/>
      <c r="AU206" s="269"/>
      <c r="AV206" s="269"/>
      <c r="AW206" s="269"/>
    </row>
    <row r="207" spans="1:49" ht="23.25">
      <c r="A207" s="275" t="str">
        <f>A173</f>
        <v>งบประมาณรายจ่าย  ประจำปี พ.ศ.   2562</v>
      </c>
      <c r="B207" s="275"/>
      <c r="C207" s="275"/>
      <c r="D207" s="275"/>
      <c r="E207" s="275"/>
      <c r="F207" s="275"/>
      <c r="P207" s="275" t="str">
        <f>P173</f>
        <v>งบประมาณรายจ่าย  ประจำปี พ.ศ.   2562</v>
      </c>
      <c r="Q207" s="275"/>
      <c r="R207" s="275"/>
      <c r="S207" s="275"/>
      <c r="T207" s="275"/>
      <c r="U207" s="275"/>
      <c r="AC207" s="275" t="str">
        <f>AC173</f>
        <v>งบประมาณรายจ่าย  ประจำปี พ.ศ.   2562</v>
      </c>
      <c r="AD207" s="275"/>
      <c r="AE207" s="275"/>
      <c r="AF207" s="275"/>
      <c r="AG207" s="275"/>
      <c r="AH207" s="275"/>
      <c r="AR207" s="275" t="str">
        <f>AR173</f>
        <v>งบประมาณรายจ่าย  ประจำปี พ.ศ.   2562</v>
      </c>
      <c r="AS207" s="275"/>
      <c r="AT207" s="275"/>
      <c r="AU207" s="275"/>
      <c r="AV207" s="275"/>
      <c r="AW207" s="275"/>
    </row>
    <row r="208" spans="1:49" ht="23.25">
      <c r="A208" s="275" t="str">
        <f>A174</f>
        <v>ไตรมาสที่   1      ตั้งแต่เดือนตุลาคม   2561   ถึงเดือนธันวาคม  2561</v>
      </c>
      <c r="B208" s="275"/>
      <c r="C208" s="275"/>
      <c r="D208" s="275"/>
      <c r="E208" s="275"/>
      <c r="F208" s="275"/>
      <c r="P208" s="275" t="str">
        <f>P174</f>
        <v>ไตรมาสที่   2      ตั้งแต่เดือนมกราคม    2562   ถึงเดือนมีนาคม   2562</v>
      </c>
      <c r="Q208" s="275"/>
      <c r="R208" s="275"/>
      <c r="S208" s="275"/>
      <c r="T208" s="275"/>
      <c r="U208" s="275"/>
      <c r="AC208" s="275" t="str">
        <f>AC174</f>
        <v>ไตรมาสที่   3      ตั้งแต่เดือนเมษายน   2562   ถึงเดือนมิถุนายน   2562</v>
      </c>
      <c r="AD208" s="275"/>
      <c r="AE208" s="275"/>
      <c r="AF208" s="275"/>
      <c r="AG208" s="275"/>
      <c r="AH208" s="275"/>
      <c r="AR208" s="275" t="str">
        <f>AR174</f>
        <v>ไตรมาสที่   4      ตั้งแต่เดือนกรกฎาคม   2562   ถึงเดือนกันยายน  2562</v>
      </c>
      <c r="AS208" s="275"/>
      <c r="AT208" s="275"/>
      <c r="AU208" s="275"/>
      <c r="AV208" s="275"/>
      <c r="AW208" s="275"/>
    </row>
    <row r="209" spans="1:49" ht="21.75">
      <c r="A209" s="269" t="s">
        <v>70</v>
      </c>
      <c r="B209" s="269"/>
      <c r="C209" s="269"/>
      <c r="D209" s="269"/>
      <c r="E209" s="269"/>
      <c r="F209" s="269"/>
      <c r="P209" s="269" t="s">
        <v>70</v>
      </c>
      <c r="Q209" s="269"/>
      <c r="R209" s="269"/>
      <c r="S209" s="269"/>
      <c r="T209" s="269"/>
      <c r="U209" s="269"/>
      <c r="AC209" s="269" t="s">
        <v>70</v>
      </c>
      <c r="AD209" s="269"/>
      <c r="AE209" s="269"/>
      <c r="AF209" s="269"/>
      <c r="AG209" s="269"/>
      <c r="AH209" s="269"/>
      <c r="AR209" s="269" t="s">
        <v>70</v>
      </c>
      <c r="AS209" s="269"/>
      <c r="AT209" s="269"/>
      <c r="AU209" s="269"/>
      <c r="AV209" s="269"/>
      <c r="AW209" s="269"/>
    </row>
    <row r="211" spans="1:49" ht="21.75">
      <c r="A211" s="7" t="s">
        <v>0</v>
      </c>
      <c r="B211" s="8" t="s">
        <v>1</v>
      </c>
      <c r="C211" s="271" t="s">
        <v>17</v>
      </c>
      <c r="D211" s="271"/>
      <c r="E211" s="271"/>
      <c r="F211" s="271"/>
      <c r="P211" s="7" t="s">
        <v>0</v>
      </c>
      <c r="Q211" s="8" t="s">
        <v>1</v>
      </c>
      <c r="R211" s="271" t="s">
        <v>17</v>
      </c>
      <c r="S211" s="271"/>
      <c r="T211" s="271"/>
      <c r="U211" s="271"/>
      <c r="AC211" s="7" t="s">
        <v>0</v>
      </c>
      <c r="AD211" s="8" t="s">
        <v>1</v>
      </c>
      <c r="AE211" s="271" t="s">
        <v>17</v>
      </c>
      <c r="AF211" s="271"/>
      <c r="AG211" s="271"/>
      <c r="AH211" s="271"/>
      <c r="AR211" s="7" t="s">
        <v>0</v>
      </c>
      <c r="AS211" s="8" t="s">
        <v>1</v>
      </c>
      <c r="AT211" s="271" t="s">
        <v>17</v>
      </c>
      <c r="AU211" s="271"/>
      <c r="AV211" s="271"/>
      <c r="AW211" s="271"/>
    </row>
    <row r="212" spans="1:49" ht="21.75">
      <c r="A212" s="9"/>
      <c r="B212" s="10"/>
      <c r="C212" s="3" t="s">
        <v>5</v>
      </c>
      <c r="D212" s="3" t="s">
        <v>14</v>
      </c>
      <c r="E212" s="3" t="s">
        <v>15</v>
      </c>
      <c r="F212" s="3" t="s">
        <v>16</v>
      </c>
      <c r="P212" s="9"/>
      <c r="Q212" s="10"/>
      <c r="R212" s="3" t="s">
        <v>5</v>
      </c>
      <c r="S212" s="3" t="s">
        <v>58</v>
      </c>
      <c r="T212" s="3" t="s">
        <v>59</v>
      </c>
      <c r="U212" s="3" t="s">
        <v>60</v>
      </c>
      <c r="AC212" s="9"/>
      <c r="AD212" s="10"/>
      <c r="AE212" s="3" t="s">
        <v>5</v>
      </c>
      <c r="AF212" s="3" t="s">
        <v>61</v>
      </c>
      <c r="AG212" s="3" t="s">
        <v>62</v>
      </c>
      <c r="AH212" s="3" t="s">
        <v>63</v>
      </c>
      <c r="AR212" s="9"/>
      <c r="AS212" s="10"/>
      <c r="AT212" s="3" t="s">
        <v>5</v>
      </c>
      <c r="AU212" s="3" t="s">
        <v>64</v>
      </c>
      <c r="AV212" s="3" t="s">
        <v>65</v>
      </c>
      <c r="AW212" s="3" t="s">
        <v>66</v>
      </c>
    </row>
    <row r="213" spans="1:49" ht="21.75">
      <c r="A213" s="3">
        <v>1</v>
      </c>
      <c r="B213" s="1" t="s">
        <v>6</v>
      </c>
      <c r="C213" s="11">
        <f>D213+E213+F213</f>
        <v>0</v>
      </c>
      <c r="D213" s="2">
        <v>0</v>
      </c>
      <c r="E213" s="2">
        <v>0</v>
      </c>
      <c r="F213" s="2">
        <v>0</v>
      </c>
      <c r="P213" s="3">
        <v>1</v>
      </c>
      <c r="Q213" s="1" t="s">
        <v>6</v>
      </c>
      <c r="R213" s="11">
        <f>S213+T213+U213</f>
        <v>0</v>
      </c>
      <c r="S213" s="2">
        <v>0</v>
      </c>
      <c r="T213" s="2">
        <v>0</v>
      </c>
      <c r="U213" s="2">
        <v>0</v>
      </c>
      <c r="AC213" s="3">
        <v>1</v>
      </c>
      <c r="AD213" s="1" t="s">
        <v>6</v>
      </c>
      <c r="AE213" s="11">
        <f>AF213+AG213+AH213</f>
        <v>0</v>
      </c>
      <c r="AF213" s="2">
        <v>0</v>
      </c>
      <c r="AG213" s="2">
        <v>0</v>
      </c>
      <c r="AH213" s="2">
        <v>0</v>
      </c>
      <c r="AR213" s="3">
        <v>1</v>
      </c>
      <c r="AS213" s="1" t="s">
        <v>6</v>
      </c>
      <c r="AT213" s="11">
        <f>AU213+AV213+AW213</f>
        <v>0</v>
      </c>
      <c r="AU213" s="2">
        <v>0</v>
      </c>
      <c r="AV213" s="2">
        <v>0</v>
      </c>
      <c r="AW213" s="2">
        <v>0</v>
      </c>
    </row>
    <row r="214" spans="1:49" ht="21.75">
      <c r="A214" s="3">
        <v>2</v>
      </c>
      <c r="B214" s="1" t="s">
        <v>9</v>
      </c>
      <c r="C214" s="11">
        <f aca="true" t="shared" si="24" ref="C214:C219">D214+E214+F214</f>
        <v>0</v>
      </c>
      <c r="D214" s="2">
        <v>0</v>
      </c>
      <c r="E214" s="2">
        <v>0</v>
      </c>
      <c r="F214" s="2">
        <v>0</v>
      </c>
      <c r="P214" s="3">
        <v>2</v>
      </c>
      <c r="Q214" s="1" t="s">
        <v>9</v>
      </c>
      <c r="R214" s="11">
        <f aca="true" t="shared" si="25" ref="R214:R219">S214+T214+U214</f>
        <v>0</v>
      </c>
      <c r="S214" s="2">
        <v>0</v>
      </c>
      <c r="T214" s="2">
        <v>0</v>
      </c>
      <c r="U214" s="2">
        <v>0</v>
      </c>
      <c r="AC214" s="3">
        <v>2</v>
      </c>
      <c r="AD214" s="1" t="s">
        <v>9</v>
      </c>
      <c r="AE214" s="11">
        <f aca="true" t="shared" si="26" ref="AE214:AE220">AF214+AG214+AH214</f>
        <v>0</v>
      </c>
      <c r="AF214" s="2">
        <v>0</v>
      </c>
      <c r="AG214" s="2">
        <v>0</v>
      </c>
      <c r="AH214" s="2">
        <v>0</v>
      </c>
      <c r="AR214" s="3">
        <v>2</v>
      </c>
      <c r="AS214" s="1" t="s">
        <v>9</v>
      </c>
      <c r="AT214" s="11">
        <f aca="true" t="shared" si="27" ref="AT214:AT220">AU214+AV214+AW214</f>
        <v>0</v>
      </c>
      <c r="AU214" s="2">
        <v>0</v>
      </c>
      <c r="AV214" s="2">
        <v>0</v>
      </c>
      <c r="AW214" s="2">
        <v>0</v>
      </c>
    </row>
    <row r="215" spans="1:51" ht="21.75">
      <c r="A215" s="3">
        <v>3</v>
      </c>
      <c r="B215" s="1" t="s">
        <v>10</v>
      </c>
      <c r="C215" s="11">
        <f t="shared" si="24"/>
        <v>0</v>
      </c>
      <c r="D215" s="2">
        <v>0</v>
      </c>
      <c r="E215" s="2">
        <v>0</v>
      </c>
      <c r="F215" s="2">
        <v>0</v>
      </c>
      <c r="H215" s="6" t="s">
        <v>89</v>
      </c>
      <c r="P215" s="3">
        <v>3</v>
      </c>
      <c r="Q215" s="1" t="s">
        <v>10</v>
      </c>
      <c r="R215" s="11">
        <f t="shared" si="25"/>
        <v>20000</v>
      </c>
      <c r="S215" s="2">
        <f>'สร้างความเข้มแข็.'!C42</f>
        <v>0</v>
      </c>
      <c r="T215" s="2">
        <f>'สร้างความเข้มแข็.'!D42</f>
        <v>0</v>
      </c>
      <c r="U215" s="2">
        <f>'สร้างความเข้มแข็.'!E42</f>
        <v>20000</v>
      </c>
      <c r="W215" s="6" t="s">
        <v>89</v>
      </c>
      <c r="AC215" s="3">
        <v>3</v>
      </c>
      <c r="AD215" s="1" t="s">
        <v>10</v>
      </c>
      <c r="AE215" s="11">
        <f t="shared" si="26"/>
        <v>0</v>
      </c>
      <c r="AF215" s="2">
        <v>0</v>
      </c>
      <c r="AG215" s="2">
        <v>0</v>
      </c>
      <c r="AH215" s="2">
        <v>0</v>
      </c>
      <c r="AJ215" s="6" t="s">
        <v>89</v>
      </c>
      <c r="AR215" s="3">
        <v>3</v>
      </c>
      <c r="AS215" s="1" t="s">
        <v>10</v>
      </c>
      <c r="AT215" s="11">
        <f t="shared" si="27"/>
        <v>90000</v>
      </c>
      <c r="AU215" s="2">
        <f>'สร้างความเข้มแข็.'!C109+'สร้างความเข้มแข็.'!C111</f>
        <v>90000</v>
      </c>
      <c r="AV215" s="2">
        <f>'สร้างความเข้มแข็.'!D109+'สร้างความเข้มแข็.'!D111</f>
        <v>0</v>
      </c>
      <c r="AW215" s="2">
        <f>'สร้างความเข้มแข็.'!E109+'สร้างความเข้มแข็.'!E111</f>
        <v>0</v>
      </c>
      <c r="AY215" s="6" t="s">
        <v>89</v>
      </c>
    </row>
    <row r="216" spans="1:51" ht="21.75">
      <c r="A216" s="3">
        <v>4</v>
      </c>
      <c r="B216" s="12" t="s">
        <v>11</v>
      </c>
      <c r="C216" s="11">
        <f t="shared" si="24"/>
        <v>0</v>
      </c>
      <c r="D216" s="2">
        <v>0</v>
      </c>
      <c r="E216" s="2">
        <v>0</v>
      </c>
      <c r="F216" s="2">
        <v>0</v>
      </c>
      <c r="H216" s="6" t="s">
        <v>90</v>
      </c>
      <c r="P216" s="3">
        <v>4</v>
      </c>
      <c r="Q216" s="12" t="s">
        <v>11</v>
      </c>
      <c r="R216" s="11">
        <f t="shared" si="25"/>
        <v>0</v>
      </c>
      <c r="S216" s="2">
        <v>0</v>
      </c>
      <c r="T216" s="2">
        <v>0</v>
      </c>
      <c r="U216" s="2">
        <v>0</v>
      </c>
      <c r="W216" s="6" t="s">
        <v>90</v>
      </c>
      <c r="AC216" s="3">
        <v>4</v>
      </c>
      <c r="AD216" s="12" t="s">
        <v>11</v>
      </c>
      <c r="AE216" s="11">
        <f t="shared" si="26"/>
        <v>0</v>
      </c>
      <c r="AF216" s="2">
        <v>0</v>
      </c>
      <c r="AG216" s="2">
        <v>0</v>
      </c>
      <c r="AH216" s="2">
        <v>0</v>
      </c>
      <c r="AJ216" s="6" t="s">
        <v>90</v>
      </c>
      <c r="AR216" s="3">
        <v>4</v>
      </c>
      <c r="AS216" s="12" t="s">
        <v>11</v>
      </c>
      <c r="AT216" s="11">
        <f t="shared" si="27"/>
        <v>0</v>
      </c>
      <c r="AU216" s="2">
        <v>0</v>
      </c>
      <c r="AV216" s="2">
        <v>0</v>
      </c>
      <c r="AW216" s="2">
        <v>0</v>
      </c>
      <c r="AY216" s="6" t="s">
        <v>90</v>
      </c>
    </row>
    <row r="217" spans="1:49" ht="21.75">
      <c r="A217" s="3">
        <v>5</v>
      </c>
      <c r="B217" s="12" t="s">
        <v>13</v>
      </c>
      <c r="C217" s="11">
        <f t="shared" si="24"/>
        <v>0</v>
      </c>
      <c r="D217" s="2">
        <v>0</v>
      </c>
      <c r="E217" s="2">
        <v>0</v>
      </c>
      <c r="F217" s="2">
        <v>0</v>
      </c>
      <c r="P217" s="3">
        <v>5</v>
      </c>
      <c r="Q217" s="12" t="s">
        <v>13</v>
      </c>
      <c r="R217" s="11">
        <f t="shared" si="25"/>
        <v>0</v>
      </c>
      <c r="S217" s="2">
        <v>0</v>
      </c>
      <c r="T217" s="2">
        <v>0</v>
      </c>
      <c r="U217" s="2">
        <v>0</v>
      </c>
      <c r="AC217" s="3">
        <v>5</v>
      </c>
      <c r="AD217" s="12" t="s">
        <v>13</v>
      </c>
      <c r="AE217" s="11">
        <f t="shared" si="26"/>
        <v>0</v>
      </c>
      <c r="AF217" s="2">
        <v>0</v>
      </c>
      <c r="AG217" s="2">
        <v>0</v>
      </c>
      <c r="AH217" s="2">
        <v>0</v>
      </c>
      <c r="AR217" s="3">
        <v>5</v>
      </c>
      <c r="AS217" s="12" t="s">
        <v>13</v>
      </c>
      <c r="AT217" s="11">
        <f t="shared" si="27"/>
        <v>0</v>
      </c>
      <c r="AU217" s="2">
        <v>0</v>
      </c>
      <c r="AV217" s="2">
        <v>0</v>
      </c>
      <c r="AW217" s="2">
        <v>0</v>
      </c>
    </row>
    <row r="218" spans="1:49" ht="21.75">
      <c r="A218" s="3">
        <v>6</v>
      </c>
      <c r="B218" s="12" t="s">
        <v>42</v>
      </c>
      <c r="C218" s="11">
        <f t="shared" si="24"/>
        <v>0</v>
      </c>
      <c r="D218" s="2">
        <v>0</v>
      </c>
      <c r="E218" s="2">
        <v>0</v>
      </c>
      <c r="F218" s="2">
        <v>0</v>
      </c>
      <c r="P218" s="3">
        <v>6</v>
      </c>
      <c r="Q218" s="12" t="s">
        <v>42</v>
      </c>
      <c r="R218" s="11">
        <f t="shared" si="25"/>
        <v>0</v>
      </c>
      <c r="S218" s="2">
        <v>0</v>
      </c>
      <c r="T218" s="2">
        <v>0</v>
      </c>
      <c r="U218" s="2">
        <v>0</v>
      </c>
      <c r="AC218" s="3">
        <v>6</v>
      </c>
      <c r="AD218" s="12" t="s">
        <v>42</v>
      </c>
      <c r="AE218" s="11">
        <f t="shared" si="26"/>
        <v>0</v>
      </c>
      <c r="AF218" s="2">
        <v>0</v>
      </c>
      <c r="AG218" s="2">
        <v>0</v>
      </c>
      <c r="AH218" s="2">
        <v>0</v>
      </c>
      <c r="AR218" s="3">
        <v>6</v>
      </c>
      <c r="AS218" s="12" t="s">
        <v>42</v>
      </c>
      <c r="AT218" s="11">
        <f t="shared" si="27"/>
        <v>0</v>
      </c>
      <c r="AU218" s="2">
        <v>0</v>
      </c>
      <c r="AV218" s="2">
        <v>0</v>
      </c>
      <c r="AW218" s="2">
        <v>0</v>
      </c>
    </row>
    <row r="219" spans="1:51" ht="21.75">
      <c r="A219" s="3">
        <v>7</v>
      </c>
      <c r="B219" s="1" t="s">
        <v>29</v>
      </c>
      <c r="C219" s="11">
        <f t="shared" si="24"/>
        <v>0</v>
      </c>
      <c r="D219" s="2">
        <v>0</v>
      </c>
      <c r="E219" s="2">
        <v>0</v>
      </c>
      <c r="F219" s="2">
        <v>0</v>
      </c>
      <c r="H219" s="6">
        <v>105106107</v>
      </c>
      <c r="P219" s="3">
        <v>7</v>
      </c>
      <c r="Q219" s="1" t="s">
        <v>29</v>
      </c>
      <c r="R219" s="11">
        <f t="shared" si="25"/>
        <v>0</v>
      </c>
      <c r="S219" s="2">
        <v>0</v>
      </c>
      <c r="T219" s="2">
        <v>0</v>
      </c>
      <c r="U219" s="2">
        <v>0</v>
      </c>
      <c r="W219" s="6">
        <v>105106107</v>
      </c>
      <c r="AC219" s="3">
        <v>7</v>
      </c>
      <c r="AD219" s="1" t="s">
        <v>29</v>
      </c>
      <c r="AE219" s="11">
        <f t="shared" si="26"/>
        <v>0</v>
      </c>
      <c r="AF219" s="2">
        <v>0</v>
      </c>
      <c r="AG219" s="2">
        <v>0</v>
      </c>
      <c r="AH219" s="2">
        <v>0</v>
      </c>
      <c r="AJ219" s="6">
        <v>105106107</v>
      </c>
      <c r="AR219" s="3">
        <v>7</v>
      </c>
      <c r="AS219" s="1" t="s">
        <v>29</v>
      </c>
      <c r="AT219" s="11">
        <f t="shared" si="27"/>
        <v>0</v>
      </c>
      <c r="AU219" s="2">
        <v>0</v>
      </c>
      <c r="AV219" s="2">
        <v>0</v>
      </c>
      <c r="AW219" s="2">
        <v>0</v>
      </c>
      <c r="AY219" s="6">
        <v>105106107</v>
      </c>
    </row>
    <row r="220" spans="1:49" ht="21.75">
      <c r="A220" s="3"/>
      <c r="B220" s="1"/>
      <c r="C220" s="11"/>
      <c r="D220" s="2"/>
      <c r="E220" s="2"/>
      <c r="F220" s="2"/>
      <c r="P220" s="3"/>
      <c r="Q220" s="1"/>
      <c r="R220" s="11">
        <f>S220+T220+U220</f>
        <v>0</v>
      </c>
      <c r="S220" s="2">
        <v>0</v>
      </c>
      <c r="T220" s="2">
        <v>0</v>
      </c>
      <c r="U220" s="2">
        <v>0</v>
      </c>
      <c r="AC220" s="3"/>
      <c r="AD220" s="1"/>
      <c r="AE220" s="11">
        <f t="shared" si="26"/>
        <v>0</v>
      </c>
      <c r="AF220" s="2">
        <v>0</v>
      </c>
      <c r="AG220" s="2">
        <v>0</v>
      </c>
      <c r="AH220" s="2">
        <v>0</v>
      </c>
      <c r="AR220" s="3"/>
      <c r="AS220" s="1"/>
      <c r="AT220" s="11">
        <f t="shared" si="27"/>
        <v>0</v>
      </c>
      <c r="AU220" s="2">
        <v>0</v>
      </c>
      <c r="AV220" s="2">
        <v>0</v>
      </c>
      <c r="AW220" s="2">
        <v>0</v>
      </c>
    </row>
    <row r="221" spans="1:50" ht="21.75">
      <c r="A221" s="272" t="s">
        <v>5</v>
      </c>
      <c r="B221" s="273"/>
      <c r="C221" s="14">
        <f>SUM(C213:C220)</f>
        <v>0</v>
      </c>
      <c r="D221" s="14">
        <f>SUM(D213:D220)</f>
        <v>0</v>
      </c>
      <c r="E221" s="14">
        <f>SUM(E213:E220)</f>
        <v>0</v>
      </c>
      <c r="F221" s="14">
        <f>SUM(F213:F220)</f>
        <v>0</v>
      </c>
      <c r="G221" s="15">
        <f>SUM(D221:F221)</f>
        <v>0</v>
      </c>
      <c r="P221" s="272" t="s">
        <v>5</v>
      </c>
      <c r="Q221" s="273"/>
      <c r="R221" s="14">
        <f>SUM(R213:R220)</f>
        <v>20000</v>
      </c>
      <c r="S221" s="14">
        <f>SUM(S213:S220)</f>
        <v>0</v>
      </c>
      <c r="T221" s="14">
        <f>SUM(T213:T220)</f>
        <v>0</v>
      </c>
      <c r="U221" s="14">
        <f>SUM(U213:U220)</f>
        <v>20000</v>
      </c>
      <c r="V221" s="15">
        <f>SUM(S221:U221)</f>
        <v>20000</v>
      </c>
      <c r="AC221" s="272" t="s">
        <v>5</v>
      </c>
      <c r="AD221" s="273"/>
      <c r="AE221" s="14">
        <f>SUM(AE213:AE220)</f>
        <v>0</v>
      </c>
      <c r="AF221" s="14">
        <f>SUM(AF213:AF220)</f>
        <v>0</v>
      </c>
      <c r="AG221" s="14">
        <f>SUM(AG213:AG220)</f>
        <v>0</v>
      </c>
      <c r="AH221" s="14">
        <f>SUM(AH213:AH220)</f>
        <v>0</v>
      </c>
      <c r="AI221" s="15">
        <f>SUM(AF221:AH221)</f>
        <v>0</v>
      </c>
      <c r="AR221" s="272" t="s">
        <v>5</v>
      </c>
      <c r="AS221" s="273"/>
      <c r="AT221" s="14">
        <f>SUM(AT213:AT220)</f>
        <v>90000</v>
      </c>
      <c r="AU221" s="14">
        <f>SUM(AU213:AU220)</f>
        <v>90000</v>
      </c>
      <c r="AV221" s="14">
        <f>SUM(AV213:AV220)</f>
        <v>0</v>
      </c>
      <c r="AW221" s="14">
        <f>SUM(AW213:AW220)</f>
        <v>0</v>
      </c>
      <c r="AX221" s="15">
        <f>SUM(AU221:AW221)</f>
        <v>90000</v>
      </c>
    </row>
    <row r="222" spans="1:44" ht="21.75">
      <c r="A222" s="16" t="s">
        <v>18</v>
      </c>
      <c r="P222" s="16" t="s">
        <v>18</v>
      </c>
      <c r="AC222" s="16" t="s">
        <v>18</v>
      </c>
      <c r="AR222" s="16" t="s">
        <v>18</v>
      </c>
    </row>
    <row r="223" spans="2:45" ht="21.75">
      <c r="B223" s="4" t="s">
        <v>19</v>
      </c>
      <c r="Q223" s="4" t="s">
        <v>19</v>
      </c>
      <c r="AD223" s="4" t="s">
        <v>19</v>
      </c>
      <c r="AS223" s="4" t="s">
        <v>19</v>
      </c>
    </row>
    <row r="224" spans="2:45" ht="21.75">
      <c r="B224" s="4" t="s">
        <v>19</v>
      </c>
      <c r="Q224" s="4" t="s">
        <v>19</v>
      </c>
      <c r="AD224" s="4" t="s">
        <v>19</v>
      </c>
      <c r="AS224" s="4" t="s">
        <v>19</v>
      </c>
    </row>
    <row r="225" spans="2:45" ht="21.75">
      <c r="B225" s="4" t="s">
        <v>19</v>
      </c>
      <c r="Q225" s="4" t="s">
        <v>19</v>
      </c>
      <c r="AD225" s="4" t="s">
        <v>19</v>
      </c>
      <c r="AS225" s="4" t="s">
        <v>19</v>
      </c>
    </row>
    <row r="235" spans="2:45" ht="21.75">
      <c r="B235" s="5"/>
      <c r="Q235" s="5"/>
      <c r="AD235" s="5"/>
      <c r="AS235" s="5"/>
    </row>
    <row r="239" spans="1:49" ht="21.75">
      <c r="A239" s="269" t="s">
        <v>57</v>
      </c>
      <c r="B239" s="269"/>
      <c r="C239" s="269"/>
      <c r="D239" s="269"/>
      <c r="E239" s="269"/>
      <c r="F239" s="269"/>
      <c r="P239" s="269" t="s">
        <v>57</v>
      </c>
      <c r="Q239" s="269"/>
      <c r="R239" s="269"/>
      <c r="S239" s="269"/>
      <c r="T239" s="269"/>
      <c r="U239" s="269"/>
      <c r="AC239" s="269" t="s">
        <v>57</v>
      </c>
      <c r="AD239" s="269"/>
      <c r="AE239" s="269"/>
      <c r="AF239" s="269"/>
      <c r="AG239" s="269"/>
      <c r="AH239" s="269"/>
      <c r="AR239" s="269" t="s">
        <v>57</v>
      </c>
      <c r="AS239" s="269"/>
      <c r="AT239" s="269"/>
      <c r="AU239" s="269"/>
      <c r="AV239" s="269"/>
      <c r="AW239" s="269"/>
    </row>
    <row r="240" spans="1:49" ht="21.75">
      <c r="A240" s="269" t="s">
        <v>43</v>
      </c>
      <c r="B240" s="269"/>
      <c r="C240" s="269"/>
      <c r="D240" s="269"/>
      <c r="E240" s="269"/>
      <c r="F240" s="269"/>
      <c r="P240" s="269" t="s">
        <v>43</v>
      </c>
      <c r="Q240" s="269"/>
      <c r="R240" s="269"/>
      <c r="S240" s="269"/>
      <c r="T240" s="269"/>
      <c r="U240" s="269"/>
      <c r="AC240" s="269" t="s">
        <v>43</v>
      </c>
      <c r="AD240" s="269"/>
      <c r="AE240" s="269"/>
      <c r="AF240" s="269"/>
      <c r="AG240" s="269"/>
      <c r="AH240" s="269"/>
      <c r="AR240" s="269" t="s">
        <v>43</v>
      </c>
      <c r="AS240" s="269"/>
      <c r="AT240" s="269"/>
      <c r="AU240" s="269"/>
      <c r="AV240" s="269"/>
      <c r="AW240" s="269"/>
    </row>
    <row r="241" spans="1:49" ht="23.25">
      <c r="A241" s="275" t="str">
        <f>A207</f>
        <v>งบประมาณรายจ่าย  ประจำปี พ.ศ.   2562</v>
      </c>
      <c r="B241" s="275"/>
      <c r="C241" s="275"/>
      <c r="D241" s="275"/>
      <c r="E241" s="275"/>
      <c r="F241" s="275"/>
      <c r="P241" s="275" t="str">
        <f>P207</f>
        <v>งบประมาณรายจ่าย  ประจำปี พ.ศ.   2562</v>
      </c>
      <c r="Q241" s="275"/>
      <c r="R241" s="275"/>
      <c r="S241" s="275"/>
      <c r="T241" s="275"/>
      <c r="U241" s="275"/>
      <c r="AC241" s="275" t="str">
        <f>AC207</f>
        <v>งบประมาณรายจ่าย  ประจำปี พ.ศ.   2562</v>
      </c>
      <c r="AD241" s="275"/>
      <c r="AE241" s="275"/>
      <c r="AF241" s="275"/>
      <c r="AG241" s="275"/>
      <c r="AH241" s="275"/>
      <c r="AR241" s="275" t="str">
        <f>AR207</f>
        <v>งบประมาณรายจ่าย  ประจำปี พ.ศ.   2562</v>
      </c>
      <c r="AS241" s="275"/>
      <c r="AT241" s="275"/>
      <c r="AU241" s="275"/>
      <c r="AV241" s="275"/>
      <c r="AW241" s="275"/>
    </row>
    <row r="242" spans="1:49" ht="23.25">
      <c r="A242" s="275" t="str">
        <f>A208</f>
        <v>ไตรมาสที่   1      ตั้งแต่เดือนตุลาคม   2561   ถึงเดือนธันวาคม  2561</v>
      </c>
      <c r="B242" s="275"/>
      <c r="C242" s="275"/>
      <c r="D242" s="275"/>
      <c r="E242" s="275"/>
      <c r="F242" s="275"/>
      <c r="P242" s="275" t="str">
        <f>P208</f>
        <v>ไตรมาสที่   2      ตั้งแต่เดือนมกราคม    2562   ถึงเดือนมีนาคม   2562</v>
      </c>
      <c r="Q242" s="275"/>
      <c r="R242" s="275"/>
      <c r="S242" s="275"/>
      <c r="T242" s="275"/>
      <c r="U242" s="275"/>
      <c r="AC242" s="275" t="str">
        <f>AC208</f>
        <v>ไตรมาสที่   3      ตั้งแต่เดือนเมษายน   2562   ถึงเดือนมิถุนายน   2562</v>
      </c>
      <c r="AD242" s="275"/>
      <c r="AE242" s="275"/>
      <c r="AF242" s="275"/>
      <c r="AG242" s="275"/>
      <c r="AH242" s="275"/>
      <c r="AR242" s="275" t="str">
        <f>AR208</f>
        <v>ไตรมาสที่   4      ตั้งแต่เดือนกรกฎาคม   2562   ถึงเดือนกันยายน  2562</v>
      </c>
      <c r="AS242" s="275"/>
      <c r="AT242" s="275"/>
      <c r="AU242" s="275"/>
      <c r="AV242" s="275"/>
      <c r="AW242" s="275"/>
    </row>
    <row r="243" spans="1:49" ht="21.75">
      <c r="A243" s="269" t="s">
        <v>50</v>
      </c>
      <c r="B243" s="269"/>
      <c r="C243" s="269"/>
      <c r="D243" s="269"/>
      <c r="E243" s="269"/>
      <c r="F243" s="269"/>
      <c r="P243" s="269" t="s">
        <v>50</v>
      </c>
      <c r="Q243" s="269"/>
      <c r="R243" s="269"/>
      <c r="S243" s="269"/>
      <c r="T243" s="269"/>
      <c r="U243" s="269"/>
      <c r="AC243" s="269" t="s">
        <v>50</v>
      </c>
      <c r="AD243" s="269"/>
      <c r="AE243" s="269"/>
      <c r="AF243" s="269"/>
      <c r="AG243" s="269"/>
      <c r="AH243" s="269"/>
      <c r="AR243" s="269" t="s">
        <v>50</v>
      </c>
      <c r="AS243" s="269"/>
      <c r="AT243" s="269"/>
      <c r="AU243" s="269"/>
      <c r="AV243" s="269"/>
      <c r="AW243" s="269"/>
    </row>
    <row r="245" spans="1:49" ht="21.75">
      <c r="A245" s="7" t="s">
        <v>0</v>
      </c>
      <c r="B245" s="8" t="s">
        <v>1</v>
      </c>
      <c r="C245" s="271" t="s">
        <v>17</v>
      </c>
      <c r="D245" s="271"/>
      <c r="E245" s="271"/>
      <c r="F245" s="271"/>
      <c r="P245" s="7" t="s">
        <v>0</v>
      </c>
      <c r="Q245" s="8" t="s">
        <v>1</v>
      </c>
      <c r="R245" s="271" t="s">
        <v>17</v>
      </c>
      <c r="S245" s="271"/>
      <c r="T245" s="271"/>
      <c r="U245" s="271"/>
      <c r="AC245" s="7" t="s">
        <v>0</v>
      </c>
      <c r="AD245" s="8" t="s">
        <v>1</v>
      </c>
      <c r="AE245" s="271" t="s">
        <v>17</v>
      </c>
      <c r="AF245" s="271"/>
      <c r="AG245" s="271"/>
      <c r="AH245" s="271"/>
      <c r="AR245" s="7" t="s">
        <v>0</v>
      </c>
      <c r="AS245" s="8" t="s">
        <v>1</v>
      </c>
      <c r="AT245" s="271" t="s">
        <v>17</v>
      </c>
      <c r="AU245" s="271"/>
      <c r="AV245" s="271"/>
      <c r="AW245" s="271"/>
    </row>
    <row r="246" spans="1:49" ht="21.75">
      <c r="A246" s="9"/>
      <c r="B246" s="10"/>
      <c r="C246" s="3" t="s">
        <v>5</v>
      </c>
      <c r="D246" s="3" t="s">
        <v>14</v>
      </c>
      <c r="E246" s="3" t="s">
        <v>15</v>
      </c>
      <c r="F246" s="3" t="s">
        <v>16</v>
      </c>
      <c r="P246" s="9"/>
      <c r="Q246" s="10"/>
      <c r="R246" s="3" t="s">
        <v>5</v>
      </c>
      <c r="S246" s="3" t="s">
        <v>58</v>
      </c>
      <c r="T246" s="3" t="s">
        <v>59</v>
      </c>
      <c r="U246" s="3" t="s">
        <v>60</v>
      </c>
      <c r="AC246" s="9"/>
      <c r="AD246" s="10"/>
      <c r="AE246" s="3" t="s">
        <v>5</v>
      </c>
      <c r="AF246" s="3" t="s">
        <v>61</v>
      </c>
      <c r="AG246" s="3" t="s">
        <v>62</v>
      </c>
      <c r="AH246" s="3" t="s">
        <v>63</v>
      </c>
      <c r="AR246" s="9"/>
      <c r="AS246" s="10"/>
      <c r="AT246" s="3" t="s">
        <v>5</v>
      </c>
      <c r="AU246" s="3" t="s">
        <v>64</v>
      </c>
      <c r="AV246" s="3" t="s">
        <v>65</v>
      </c>
      <c r="AW246" s="3" t="s">
        <v>66</v>
      </c>
    </row>
    <row r="247" spans="1:49" ht="21.75">
      <c r="A247" s="3">
        <v>1</v>
      </c>
      <c r="B247" s="1" t="s">
        <v>6</v>
      </c>
      <c r="C247" s="11">
        <f>D247+E247+F247</f>
        <v>0</v>
      </c>
      <c r="D247" s="2">
        <v>0</v>
      </c>
      <c r="E247" s="2">
        <v>0</v>
      </c>
      <c r="F247" s="2">
        <v>0</v>
      </c>
      <c r="P247" s="3">
        <v>1</v>
      </c>
      <c r="Q247" s="1" t="s">
        <v>6</v>
      </c>
      <c r="R247" s="11">
        <f>S247+T247+U247</f>
        <v>0</v>
      </c>
      <c r="S247" s="2">
        <v>0</v>
      </c>
      <c r="T247" s="2">
        <v>0</v>
      </c>
      <c r="U247" s="2">
        <v>0</v>
      </c>
      <c r="AC247" s="3">
        <v>1</v>
      </c>
      <c r="AD247" s="1" t="s">
        <v>6</v>
      </c>
      <c r="AE247" s="11">
        <f>AF247+AG247+AH247</f>
        <v>0</v>
      </c>
      <c r="AF247" s="2">
        <v>0</v>
      </c>
      <c r="AG247" s="2">
        <v>0</v>
      </c>
      <c r="AH247" s="2">
        <v>0</v>
      </c>
      <c r="AR247" s="3">
        <v>1</v>
      </c>
      <c r="AS247" s="1" t="s">
        <v>6</v>
      </c>
      <c r="AT247" s="11">
        <f>AU247+AV247+AW247</f>
        <v>0</v>
      </c>
      <c r="AU247" s="2">
        <v>0</v>
      </c>
      <c r="AV247" s="2">
        <v>0</v>
      </c>
      <c r="AW247" s="2">
        <v>0</v>
      </c>
    </row>
    <row r="248" spans="1:49" ht="21.75">
      <c r="A248" s="3">
        <v>2</v>
      </c>
      <c r="B248" s="1" t="s">
        <v>9</v>
      </c>
      <c r="C248" s="11">
        <f aca="true" t="shared" si="28" ref="C248:C253">D248+E248+F248</f>
        <v>0</v>
      </c>
      <c r="D248" s="2">
        <v>0</v>
      </c>
      <c r="E248" s="2">
        <v>0</v>
      </c>
      <c r="F248" s="2">
        <v>0</v>
      </c>
      <c r="P248" s="3">
        <v>2</v>
      </c>
      <c r="Q248" s="1" t="s">
        <v>9</v>
      </c>
      <c r="R248" s="11">
        <f aca="true" t="shared" si="29" ref="R248:R253">S248+T248+U248</f>
        <v>0</v>
      </c>
      <c r="S248" s="2">
        <v>0</v>
      </c>
      <c r="T248" s="2">
        <v>0</v>
      </c>
      <c r="U248" s="2">
        <v>0</v>
      </c>
      <c r="AC248" s="3">
        <v>2</v>
      </c>
      <c r="AD248" s="1" t="s">
        <v>9</v>
      </c>
      <c r="AE248" s="11">
        <f aca="true" t="shared" si="30" ref="AE248:AE253">AF248+AG248+AH248</f>
        <v>0</v>
      </c>
      <c r="AF248" s="2">
        <v>0</v>
      </c>
      <c r="AG248" s="2">
        <v>0</v>
      </c>
      <c r="AH248" s="2">
        <v>0</v>
      </c>
      <c r="AR248" s="3">
        <v>2</v>
      </c>
      <c r="AS248" s="1" t="s">
        <v>9</v>
      </c>
      <c r="AT248" s="11">
        <f aca="true" t="shared" si="31" ref="AT248:AT253">AU248+AV248+AW248</f>
        <v>0</v>
      </c>
      <c r="AU248" s="2">
        <v>0</v>
      </c>
      <c r="AV248" s="2">
        <v>0</v>
      </c>
      <c r="AW248" s="2">
        <v>0</v>
      </c>
    </row>
    <row r="249" spans="1:51" ht="21.75">
      <c r="A249" s="3">
        <v>3</v>
      </c>
      <c r="B249" s="1" t="s">
        <v>10</v>
      </c>
      <c r="C249" s="11">
        <f t="shared" si="28"/>
        <v>0</v>
      </c>
      <c r="D249" s="2">
        <v>0</v>
      </c>
      <c r="E249" s="2">
        <v>0</v>
      </c>
      <c r="F249" s="2">
        <v>0</v>
      </c>
      <c r="H249" s="6" t="s">
        <v>91</v>
      </c>
      <c r="P249" s="3">
        <v>3</v>
      </c>
      <c r="Q249" s="1" t="s">
        <v>10</v>
      </c>
      <c r="R249" s="11">
        <f t="shared" si="29"/>
        <v>0</v>
      </c>
      <c r="S249" s="2">
        <v>0</v>
      </c>
      <c r="T249" s="2">
        <v>0</v>
      </c>
      <c r="U249" s="2">
        <v>0</v>
      </c>
      <c r="W249" s="6" t="s">
        <v>91</v>
      </c>
      <c r="AC249" s="3">
        <v>3</v>
      </c>
      <c r="AD249" s="1" t="s">
        <v>10</v>
      </c>
      <c r="AE249" s="11">
        <f t="shared" si="30"/>
        <v>0</v>
      </c>
      <c r="AF249" s="2">
        <v>0</v>
      </c>
      <c r="AG249" s="2">
        <v>0</v>
      </c>
      <c r="AH249" s="2">
        <v>0</v>
      </c>
      <c r="AJ249" s="6" t="s">
        <v>91</v>
      </c>
      <c r="AR249" s="3">
        <v>3</v>
      </c>
      <c r="AS249" s="1" t="s">
        <v>10</v>
      </c>
      <c r="AT249" s="11">
        <f t="shared" si="31"/>
        <v>0</v>
      </c>
      <c r="AU249" s="2">
        <v>0</v>
      </c>
      <c r="AV249" s="2">
        <v>0</v>
      </c>
      <c r="AW249" s="2">
        <v>0</v>
      </c>
      <c r="AY249" s="6" t="s">
        <v>91</v>
      </c>
    </row>
    <row r="250" spans="1:51" ht="21.75">
      <c r="A250" s="3">
        <v>4</v>
      </c>
      <c r="B250" s="12" t="s">
        <v>11</v>
      </c>
      <c r="C250" s="11">
        <f t="shared" si="28"/>
        <v>0</v>
      </c>
      <c r="D250" s="2">
        <v>0</v>
      </c>
      <c r="E250" s="2">
        <v>0</v>
      </c>
      <c r="F250" s="2">
        <v>0</v>
      </c>
      <c r="H250" s="6" t="s">
        <v>93</v>
      </c>
      <c r="P250" s="3">
        <v>4</v>
      </c>
      <c r="Q250" s="12" t="s">
        <v>11</v>
      </c>
      <c r="R250" s="11">
        <f t="shared" si="29"/>
        <v>0</v>
      </c>
      <c r="S250" s="2">
        <v>0</v>
      </c>
      <c r="T250" s="2">
        <v>0</v>
      </c>
      <c r="U250" s="2">
        <v>0</v>
      </c>
      <c r="W250" s="6" t="s">
        <v>93</v>
      </c>
      <c r="AC250" s="3">
        <v>4</v>
      </c>
      <c r="AD250" s="12" t="s">
        <v>11</v>
      </c>
      <c r="AE250" s="11">
        <f t="shared" si="30"/>
        <v>0</v>
      </c>
      <c r="AF250" s="2">
        <v>0</v>
      </c>
      <c r="AG250" s="2">
        <v>0</v>
      </c>
      <c r="AH250" s="2">
        <v>0</v>
      </c>
      <c r="AJ250" s="6" t="s">
        <v>93</v>
      </c>
      <c r="AR250" s="3">
        <v>4</v>
      </c>
      <c r="AS250" s="12" t="s">
        <v>11</v>
      </c>
      <c r="AT250" s="11">
        <f t="shared" si="31"/>
        <v>0</v>
      </c>
      <c r="AU250" s="2">
        <v>0</v>
      </c>
      <c r="AV250" s="2">
        <v>0</v>
      </c>
      <c r="AW250" s="2">
        <v>0</v>
      </c>
      <c r="AY250" s="6" t="s">
        <v>93</v>
      </c>
    </row>
    <row r="251" spans="1:49" ht="21.75">
      <c r="A251" s="3">
        <v>5</v>
      </c>
      <c r="B251" s="12" t="s">
        <v>13</v>
      </c>
      <c r="C251" s="11">
        <f t="shared" si="28"/>
        <v>0</v>
      </c>
      <c r="D251" s="2">
        <v>0</v>
      </c>
      <c r="E251" s="2">
        <v>0</v>
      </c>
      <c r="F251" s="2">
        <v>0</v>
      </c>
      <c r="P251" s="3">
        <v>5</v>
      </c>
      <c r="Q251" s="12" t="s">
        <v>13</v>
      </c>
      <c r="R251" s="11">
        <f t="shared" si="29"/>
        <v>0</v>
      </c>
      <c r="S251" s="2">
        <v>0</v>
      </c>
      <c r="T251" s="2">
        <v>0</v>
      </c>
      <c r="U251" s="2">
        <v>0</v>
      </c>
      <c r="AC251" s="3">
        <v>5</v>
      </c>
      <c r="AD251" s="12" t="s">
        <v>13</v>
      </c>
      <c r="AE251" s="11">
        <f t="shared" si="30"/>
        <v>0</v>
      </c>
      <c r="AF251" s="2">
        <v>0</v>
      </c>
      <c r="AG251" s="2">
        <v>0</v>
      </c>
      <c r="AH251" s="2">
        <v>0</v>
      </c>
      <c r="AR251" s="3">
        <v>5</v>
      </c>
      <c r="AS251" s="12" t="s">
        <v>13</v>
      </c>
      <c r="AT251" s="11">
        <f t="shared" si="31"/>
        <v>0</v>
      </c>
      <c r="AU251" s="2">
        <v>0</v>
      </c>
      <c r="AV251" s="2">
        <v>0</v>
      </c>
      <c r="AW251" s="2">
        <v>0</v>
      </c>
    </row>
    <row r="252" spans="1:49" ht="21.75">
      <c r="A252" s="3">
        <v>6</v>
      </c>
      <c r="B252" s="12" t="s">
        <v>42</v>
      </c>
      <c r="C252" s="11">
        <f t="shared" si="28"/>
        <v>0</v>
      </c>
      <c r="D252" s="2">
        <v>0</v>
      </c>
      <c r="E252" s="2">
        <v>0</v>
      </c>
      <c r="F252" s="2">
        <v>0</v>
      </c>
      <c r="P252" s="3">
        <v>6</v>
      </c>
      <c r="Q252" s="12" t="s">
        <v>42</v>
      </c>
      <c r="R252" s="11">
        <f t="shared" si="29"/>
        <v>0</v>
      </c>
      <c r="S252" s="2">
        <v>0</v>
      </c>
      <c r="T252" s="2">
        <v>0</v>
      </c>
      <c r="U252" s="2">
        <v>0</v>
      </c>
      <c r="AC252" s="3">
        <v>6</v>
      </c>
      <c r="AD252" s="12" t="s">
        <v>42</v>
      </c>
      <c r="AE252" s="11">
        <f t="shared" si="30"/>
        <v>0</v>
      </c>
      <c r="AF252" s="2">
        <v>0</v>
      </c>
      <c r="AG252" s="2">
        <v>0</v>
      </c>
      <c r="AH252" s="2">
        <v>0</v>
      </c>
      <c r="AR252" s="3">
        <v>6</v>
      </c>
      <c r="AS252" s="12" t="s">
        <v>42</v>
      </c>
      <c r="AT252" s="11">
        <f t="shared" si="31"/>
        <v>0</v>
      </c>
      <c r="AU252" s="2">
        <v>0</v>
      </c>
      <c r="AV252" s="2">
        <v>0</v>
      </c>
      <c r="AW252" s="2">
        <v>0</v>
      </c>
    </row>
    <row r="253" spans="1:51" ht="21.75">
      <c r="A253" s="3">
        <v>7</v>
      </c>
      <c r="B253" s="1" t="s">
        <v>29</v>
      </c>
      <c r="C253" s="11">
        <f t="shared" si="28"/>
        <v>0</v>
      </c>
      <c r="D253" s="2">
        <v>0</v>
      </c>
      <c r="E253" s="2">
        <v>0</v>
      </c>
      <c r="F253" s="2">
        <v>0</v>
      </c>
      <c r="H253" s="6" t="s">
        <v>97</v>
      </c>
      <c r="P253" s="3">
        <v>7</v>
      </c>
      <c r="Q253" s="1" t="s">
        <v>29</v>
      </c>
      <c r="R253" s="11">
        <f t="shared" si="29"/>
        <v>0</v>
      </c>
      <c r="S253" s="2">
        <v>0</v>
      </c>
      <c r="T253" s="2">
        <v>0</v>
      </c>
      <c r="U253" s="2">
        <v>0</v>
      </c>
      <c r="W253" s="6" t="s">
        <v>97</v>
      </c>
      <c r="AC253" s="3">
        <v>7</v>
      </c>
      <c r="AD253" s="1" t="s">
        <v>29</v>
      </c>
      <c r="AE253" s="11">
        <f t="shared" si="30"/>
        <v>0</v>
      </c>
      <c r="AF253" s="2">
        <v>0</v>
      </c>
      <c r="AG253" s="2">
        <v>0</v>
      </c>
      <c r="AH253" s="2">
        <v>0</v>
      </c>
      <c r="AJ253" s="6" t="s">
        <v>97</v>
      </c>
      <c r="AR253" s="3">
        <v>7</v>
      </c>
      <c r="AS253" s="1" t="s">
        <v>29</v>
      </c>
      <c r="AT253" s="11">
        <f t="shared" si="31"/>
        <v>0</v>
      </c>
      <c r="AU253" s="2">
        <v>0</v>
      </c>
      <c r="AV253" s="2">
        <v>0</v>
      </c>
      <c r="AW253" s="2">
        <v>0</v>
      </c>
      <c r="AY253" s="6" t="s">
        <v>97</v>
      </c>
    </row>
    <row r="254" spans="1:49" ht="21.75">
      <c r="A254" s="3"/>
      <c r="B254" s="1"/>
      <c r="C254" s="11"/>
      <c r="D254" s="13"/>
      <c r="E254" s="13"/>
      <c r="F254" s="13"/>
      <c r="P254" s="3"/>
      <c r="Q254" s="1"/>
      <c r="R254" s="11"/>
      <c r="S254" s="13"/>
      <c r="T254" s="13"/>
      <c r="U254" s="13"/>
      <c r="AC254" s="3"/>
      <c r="AD254" s="1"/>
      <c r="AE254" s="11"/>
      <c r="AF254" s="13"/>
      <c r="AG254" s="13"/>
      <c r="AH254" s="13"/>
      <c r="AR254" s="3"/>
      <c r="AS254" s="1"/>
      <c r="AT254" s="11"/>
      <c r="AU254" s="13"/>
      <c r="AV254" s="13"/>
      <c r="AW254" s="13"/>
    </row>
    <row r="255" spans="1:50" ht="21.75">
      <c r="A255" s="272" t="s">
        <v>5</v>
      </c>
      <c r="B255" s="273"/>
      <c r="C255" s="14">
        <f>SUM(C247:C254)</f>
        <v>0</v>
      </c>
      <c r="D255" s="14">
        <f>SUM(D247:D254)</f>
        <v>0</v>
      </c>
      <c r="E255" s="14">
        <f>SUM(E247:E254)</f>
        <v>0</v>
      </c>
      <c r="F255" s="14">
        <f>SUM(F247:F254)</f>
        <v>0</v>
      </c>
      <c r="G255" s="15">
        <f>SUM(D255:F255)</f>
        <v>0</v>
      </c>
      <c r="P255" s="272" t="s">
        <v>5</v>
      </c>
      <c r="Q255" s="273"/>
      <c r="R255" s="14">
        <f>SUM(R247:R254)</f>
        <v>0</v>
      </c>
      <c r="S255" s="14">
        <f>SUM(S247:S254)</f>
        <v>0</v>
      </c>
      <c r="T255" s="14">
        <f>SUM(T247:T254)</f>
        <v>0</v>
      </c>
      <c r="U255" s="14">
        <f>SUM(U247:U254)</f>
        <v>0</v>
      </c>
      <c r="V255" s="15">
        <f>SUM(S255:U255)</f>
        <v>0</v>
      </c>
      <c r="AC255" s="272" t="s">
        <v>5</v>
      </c>
      <c r="AD255" s="273"/>
      <c r="AE255" s="14">
        <f>SUM(AE247:AE254)</f>
        <v>0</v>
      </c>
      <c r="AF255" s="14">
        <f>SUM(AF247:AF254)</f>
        <v>0</v>
      </c>
      <c r="AG255" s="14">
        <f>SUM(AG247:AG254)</f>
        <v>0</v>
      </c>
      <c r="AH255" s="14">
        <f>SUM(AH247:AH254)</f>
        <v>0</v>
      </c>
      <c r="AI255" s="15">
        <f>SUM(AF255:AH255)</f>
        <v>0</v>
      </c>
      <c r="AR255" s="272" t="s">
        <v>5</v>
      </c>
      <c r="AS255" s="273"/>
      <c r="AT255" s="14">
        <f>SUM(AT247:AT254)</f>
        <v>0</v>
      </c>
      <c r="AU255" s="14">
        <f>SUM(AU247:AU254)</f>
        <v>0</v>
      </c>
      <c r="AV255" s="14">
        <f>SUM(AV247:AV254)</f>
        <v>0</v>
      </c>
      <c r="AW255" s="14">
        <f>SUM(AW247:AW254)</f>
        <v>0</v>
      </c>
      <c r="AX255" s="15">
        <f>SUM(AU255:AW255)</f>
        <v>0</v>
      </c>
    </row>
    <row r="256" spans="1:44" ht="21.75">
      <c r="A256" s="16" t="s">
        <v>18</v>
      </c>
      <c r="P256" s="16" t="s">
        <v>18</v>
      </c>
      <c r="AC256" s="16" t="s">
        <v>18</v>
      </c>
      <c r="AR256" s="16" t="s">
        <v>18</v>
      </c>
    </row>
    <row r="257" spans="2:45" ht="21.75">
      <c r="B257" s="4" t="s">
        <v>19</v>
      </c>
      <c r="Q257" s="4" t="s">
        <v>19</v>
      </c>
      <c r="AD257" s="4" t="s">
        <v>19</v>
      </c>
      <c r="AS257" s="4" t="s">
        <v>19</v>
      </c>
    </row>
    <row r="258" spans="2:45" ht="21.75">
      <c r="B258" s="4" t="s">
        <v>19</v>
      </c>
      <c r="Q258" s="4" t="s">
        <v>19</v>
      </c>
      <c r="AD258" s="4" t="s">
        <v>19</v>
      </c>
      <c r="AS258" s="4" t="s">
        <v>19</v>
      </c>
    </row>
    <row r="259" spans="2:45" ht="21.75">
      <c r="B259" s="4" t="s">
        <v>19</v>
      </c>
      <c r="Q259" s="4" t="s">
        <v>19</v>
      </c>
      <c r="AD259" s="4" t="s">
        <v>19</v>
      </c>
      <c r="AS259" s="4" t="s">
        <v>19</v>
      </c>
    </row>
    <row r="269" spans="2:45" ht="21.75">
      <c r="B269" s="5"/>
      <c r="Q269" s="5"/>
      <c r="AD269" s="5"/>
      <c r="AS269" s="5"/>
    </row>
    <row r="273" spans="1:49" ht="21.75">
      <c r="A273" s="269" t="s">
        <v>57</v>
      </c>
      <c r="B273" s="269"/>
      <c r="C273" s="269"/>
      <c r="D273" s="269"/>
      <c r="E273" s="269"/>
      <c r="F273" s="269"/>
      <c r="P273" s="269" t="s">
        <v>57</v>
      </c>
      <c r="Q273" s="269"/>
      <c r="R273" s="269"/>
      <c r="S273" s="269"/>
      <c r="T273" s="269"/>
      <c r="U273" s="269"/>
      <c r="AC273" s="269" t="s">
        <v>57</v>
      </c>
      <c r="AD273" s="269"/>
      <c r="AE273" s="269"/>
      <c r="AF273" s="269"/>
      <c r="AG273" s="269"/>
      <c r="AH273" s="269"/>
      <c r="AR273" s="269" t="s">
        <v>57</v>
      </c>
      <c r="AS273" s="269"/>
      <c r="AT273" s="269"/>
      <c r="AU273" s="269"/>
      <c r="AV273" s="269"/>
      <c r="AW273" s="269"/>
    </row>
    <row r="274" spans="1:49" ht="21.75">
      <c r="A274" s="269" t="s">
        <v>43</v>
      </c>
      <c r="B274" s="269"/>
      <c r="C274" s="269"/>
      <c r="D274" s="269"/>
      <c r="E274" s="269"/>
      <c r="F274" s="269"/>
      <c r="P274" s="269" t="s">
        <v>43</v>
      </c>
      <c r="Q274" s="269"/>
      <c r="R274" s="269"/>
      <c r="S274" s="269"/>
      <c r="T274" s="269"/>
      <c r="U274" s="269"/>
      <c r="AC274" s="269" t="s">
        <v>43</v>
      </c>
      <c r="AD274" s="269"/>
      <c r="AE274" s="269"/>
      <c r="AF274" s="269"/>
      <c r="AG274" s="269"/>
      <c r="AH274" s="269"/>
      <c r="AR274" s="269" t="s">
        <v>43</v>
      </c>
      <c r="AS274" s="269"/>
      <c r="AT274" s="269"/>
      <c r="AU274" s="269"/>
      <c r="AV274" s="269"/>
      <c r="AW274" s="269"/>
    </row>
    <row r="275" spans="1:49" ht="23.25">
      <c r="A275" s="275" t="str">
        <f>A241</f>
        <v>งบประมาณรายจ่าย  ประจำปี พ.ศ.   2562</v>
      </c>
      <c r="B275" s="275"/>
      <c r="C275" s="275"/>
      <c r="D275" s="275"/>
      <c r="E275" s="275"/>
      <c r="F275" s="275"/>
      <c r="P275" s="275" t="str">
        <f>P241</f>
        <v>งบประมาณรายจ่าย  ประจำปี พ.ศ.   2562</v>
      </c>
      <c r="Q275" s="275"/>
      <c r="R275" s="275"/>
      <c r="S275" s="275"/>
      <c r="T275" s="275"/>
      <c r="U275" s="275"/>
      <c r="AC275" s="275" t="str">
        <f>AC241</f>
        <v>งบประมาณรายจ่าย  ประจำปี พ.ศ.   2562</v>
      </c>
      <c r="AD275" s="275"/>
      <c r="AE275" s="275"/>
      <c r="AF275" s="275"/>
      <c r="AG275" s="275"/>
      <c r="AH275" s="275"/>
      <c r="AR275" s="275" t="str">
        <f>AR241</f>
        <v>งบประมาณรายจ่าย  ประจำปี พ.ศ.   2562</v>
      </c>
      <c r="AS275" s="275"/>
      <c r="AT275" s="275"/>
      <c r="AU275" s="275"/>
      <c r="AV275" s="275"/>
      <c r="AW275" s="275"/>
    </row>
    <row r="276" spans="1:49" ht="23.25">
      <c r="A276" s="275" t="str">
        <f>A242</f>
        <v>ไตรมาสที่   1      ตั้งแต่เดือนตุลาคม   2561   ถึงเดือนธันวาคม  2561</v>
      </c>
      <c r="B276" s="275"/>
      <c r="C276" s="275"/>
      <c r="D276" s="275"/>
      <c r="E276" s="275"/>
      <c r="F276" s="275"/>
      <c r="P276" s="275" t="str">
        <f>P242</f>
        <v>ไตรมาสที่   2      ตั้งแต่เดือนมกราคม    2562   ถึงเดือนมีนาคม   2562</v>
      </c>
      <c r="Q276" s="275"/>
      <c r="R276" s="275"/>
      <c r="S276" s="275"/>
      <c r="T276" s="275"/>
      <c r="U276" s="275"/>
      <c r="AC276" s="275" t="str">
        <f>AC242</f>
        <v>ไตรมาสที่   3      ตั้งแต่เดือนเมษายน   2562   ถึงเดือนมิถุนายน   2562</v>
      </c>
      <c r="AD276" s="275"/>
      <c r="AE276" s="275"/>
      <c r="AF276" s="275"/>
      <c r="AG276" s="275"/>
      <c r="AH276" s="275"/>
      <c r="AR276" s="275" t="str">
        <f>AR242</f>
        <v>ไตรมาสที่   4      ตั้งแต่เดือนกรกฎาคม   2562   ถึงเดือนกันยายน  2562</v>
      </c>
      <c r="AS276" s="275"/>
      <c r="AT276" s="275"/>
      <c r="AU276" s="275"/>
      <c r="AV276" s="275"/>
      <c r="AW276" s="275"/>
    </row>
    <row r="277" spans="1:49" ht="21.75">
      <c r="A277" s="269" t="s">
        <v>51</v>
      </c>
      <c r="B277" s="269"/>
      <c r="C277" s="269"/>
      <c r="D277" s="269"/>
      <c r="E277" s="269"/>
      <c r="F277" s="269"/>
      <c r="P277" s="269" t="s">
        <v>51</v>
      </c>
      <c r="Q277" s="269"/>
      <c r="R277" s="269"/>
      <c r="S277" s="269"/>
      <c r="T277" s="269"/>
      <c r="U277" s="269"/>
      <c r="AC277" s="269" t="s">
        <v>51</v>
      </c>
      <c r="AD277" s="269"/>
      <c r="AE277" s="269"/>
      <c r="AF277" s="269"/>
      <c r="AG277" s="269"/>
      <c r="AH277" s="269"/>
      <c r="AR277" s="269" t="s">
        <v>51</v>
      </c>
      <c r="AS277" s="269"/>
      <c r="AT277" s="269"/>
      <c r="AU277" s="269"/>
      <c r="AV277" s="269"/>
      <c r="AW277" s="269"/>
    </row>
    <row r="279" spans="1:49" ht="21.75">
      <c r="A279" s="7" t="s">
        <v>0</v>
      </c>
      <c r="B279" s="8" t="s">
        <v>1</v>
      </c>
      <c r="C279" s="271" t="s">
        <v>17</v>
      </c>
      <c r="D279" s="271"/>
      <c r="E279" s="271"/>
      <c r="F279" s="271"/>
      <c r="P279" s="7" t="s">
        <v>0</v>
      </c>
      <c r="Q279" s="8" t="s">
        <v>1</v>
      </c>
      <c r="R279" s="271" t="s">
        <v>17</v>
      </c>
      <c r="S279" s="271"/>
      <c r="T279" s="271"/>
      <c r="U279" s="271"/>
      <c r="AC279" s="7" t="s">
        <v>0</v>
      </c>
      <c r="AD279" s="8" t="s">
        <v>1</v>
      </c>
      <c r="AE279" s="271" t="s">
        <v>17</v>
      </c>
      <c r="AF279" s="271"/>
      <c r="AG279" s="271"/>
      <c r="AH279" s="271"/>
      <c r="AR279" s="7" t="s">
        <v>0</v>
      </c>
      <c r="AS279" s="8" t="s">
        <v>1</v>
      </c>
      <c r="AT279" s="271" t="s">
        <v>17</v>
      </c>
      <c r="AU279" s="271"/>
      <c r="AV279" s="271"/>
      <c r="AW279" s="271"/>
    </row>
    <row r="280" spans="1:49" ht="21.75">
      <c r="A280" s="9"/>
      <c r="B280" s="10"/>
      <c r="C280" s="3" t="s">
        <v>5</v>
      </c>
      <c r="D280" s="3" t="s">
        <v>14</v>
      </c>
      <c r="E280" s="3" t="s">
        <v>15</v>
      </c>
      <c r="F280" s="3" t="s">
        <v>16</v>
      </c>
      <c r="P280" s="9"/>
      <c r="Q280" s="10"/>
      <c r="R280" s="3" t="s">
        <v>5</v>
      </c>
      <c r="S280" s="3" t="s">
        <v>58</v>
      </c>
      <c r="T280" s="3" t="s">
        <v>59</v>
      </c>
      <c r="U280" s="3" t="s">
        <v>60</v>
      </c>
      <c r="AC280" s="9"/>
      <c r="AD280" s="10"/>
      <c r="AE280" s="3" t="s">
        <v>5</v>
      </c>
      <c r="AF280" s="3" t="s">
        <v>61</v>
      </c>
      <c r="AG280" s="3" t="s">
        <v>62</v>
      </c>
      <c r="AH280" s="3" t="s">
        <v>63</v>
      </c>
      <c r="AR280" s="9"/>
      <c r="AS280" s="10"/>
      <c r="AT280" s="3" t="s">
        <v>5</v>
      </c>
      <c r="AU280" s="3" t="s">
        <v>64</v>
      </c>
      <c r="AV280" s="3" t="s">
        <v>65</v>
      </c>
      <c r="AW280" s="3" t="s">
        <v>66</v>
      </c>
    </row>
    <row r="281" spans="1:49" ht="21.75">
      <c r="A281" s="3">
        <v>1</v>
      </c>
      <c r="B281" s="1" t="s">
        <v>6</v>
      </c>
      <c r="C281" s="11">
        <f>D281+E281+F281</f>
        <v>0</v>
      </c>
      <c r="D281" s="2">
        <v>0</v>
      </c>
      <c r="E281" s="2">
        <v>0</v>
      </c>
      <c r="F281" s="2">
        <v>0</v>
      </c>
      <c r="P281" s="3">
        <v>1</v>
      </c>
      <c r="Q281" s="1" t="s">
        <v>6</v>
      </c>
      <c r="R281" s="11">
        <f>S281+T281+U281</f>
        <v>0</v>
      </c>
      <c r="S281" s="2">
        <v>0</v>
      </c>
      <c r="T281" s="2">
        <v>0</v>
      </c>
      <c r="U281" s="2">
        <v>0</v>
      </c>
      <c r="AC281" s="3">
        <v>1</v>
      </c>
      <c r="AD281" s="1" t="s">
        <v>6</v>
      </c>
      <c r="AE281" s="11">
        <f>AF281+AG281+AH281</f>
        <v>0</v>
      </c>
      <c r="AF281" s="2">
        <v>0</v>
      </c>
      <c r="AG281" s="2">
        <v>0</v>
      </c>
      <c r="AH281" s="2">
        <v>0</v>
      </c>
      <c r="AR281" s="3">
        <v>1</v>
      </c>
      <c r="AS281" s="1" t="s">
        <v>6</v>
      </c>
      <c r="AT281" s="11">
        <f>AU281+AV281+AW281</f>
        <v>0</v>
      </c>
      <c r="AU281" s="2">
        <v>0</v>
      </c>
      <c r="AV281" s="2">
        <v>0</v>
      </c>
      <c r="AW281" s="2">
        <v>0</v>
      </c>
    </row>
    <row r="282" spans="1:49" ht="21.75">
      <c r="A282" s="3">
        <v>2</v>
      </c>
      <c r="B282" s="1" t="s">
        <v>9</v>
      </c>
      <c r="C282" s="11">
        <f aca="true" t="shared" si="32" ref="C282:C288">D282+E282+F282</f>
        <v>0</v>
      </c>
      <c r="D282" s="2">
        <v>0</v>
      </c>
      <c r="E282" s="2">
        <v>0</v>
      </c>
      <c r="F282" s="2">
        <v>0</v>
      </c>
      <c r="P282" s="3">
        <v>2</v>
      </c>
      <c r="Q282" s="1" t="s">
        <v>9</v>
      </c>
      <c r="R282" s="11">
        <f aca="true" t="shared" si="33" ref="R282:R288">S282+T282+U282</f>
        <v>0</v>
      </c>
      <c r="S282" s="2">
        <v>0</v>
      </c>
      <c r="T282" s="2">
        <v>0</v>
      </c>
      <c r="U282" s="2">
        <v>0</v>
      </c>
      <c r="AC282" s="3">
        <v>2</v>
      </c>
      <c r="AD282" s="1" t="s">
        <v>9</v>
      </c>
      <c r="AE282" s="11">
        <f aca="true" t="shared" si="34" ref="AE282:AE288">AF282+AG282+AH282</f>
        <v>0</v>
      </c>
      <c r="AF282" s="2">
        <v>0</v>
      </c>
      <c r="AG282" s="2">
        <v>0</v>
      </c>
      <c r="AH282" s="2">
        <v>0</v>
      </c>
      <c r="AR282" s="3">
        <v>2</v>
      </c>
      <c r="AS282" s="1" t="s">
        <v>9</v>
      </c>
      <c r="AT282" s="11">
        <f aca="true" t="shared" si="35" ref="AT282:AT288">AU282+AV282+AW282</f>
        <v>0</v>
      </c>
      <c r="AU282" s="2">
        <v>0</v>
      </c>
      <c r="AV282" s="2">
        <v>0</v>
      </c>
      <c r="AW282" s="2">
        <v>0</v>
      </c>
    </row>
    <row r="283" spans="1:51" ht="21.75">
      <c r="A283" s="3">
        <v>3</v>
      </c>
      <c r="B283" s="1" t="s">
        <v>10</v>
      </c>
      <c r="C283" s="11">
        <f t="shared" si="32"/>
        <v>50000</v>
      </c>
      <c r="D283" s="2">
        <f>ศาสนาฯ!C12</f>
        <v>0</v>
      </c>
      <c r="E283" s="2">
        <f>ศาสนาฯ!D12</f>
        <v>50000</v>
      </c>
      <c r="F283" s="2">
        <f>ศาสนาฯ!E12</f>
        <v>0</v>
      </c>
      <c r="H283" s="6" t="s">
        <v>92</v>
      </c>
      <c r="P283" s="3">
        <v>3</v>
      </c>
      <c r="Q283" s="1" t="s">
        <v>10</v>
      </c>
      <c r="R283" s="11">
        <f t="shared" si="33"/>
        <v>0</v>
      </c>
      <c r="S283" s="2">
        <v>0</v>
      </c>
      <c r="T283" s="2">
        <v>0</v>
      </c>
      <c r="U283" s="2">
        <v>0</v>
      </c>
      <c r="W283" s="6" t="s">
        <v>92</v>
      </c>
      <c r="AC283" s="3">
        <v>3</v>
      </c>
      <c r="AD283" s="1" t="s">
        <v>10</v>
      </c>
      <c r="AE283" s="11">
        <f t="shared" si="34"/>
        <v>180000</v>
      </c>
      <c r="AF283" s="2">
        <f>ศาสนาฯ!C79+ศาสนาฯ!C80+ศาสนาฯ!C82+ศาสนาฯ!C83</f>
        <v>100000</v>
      </c>
      <c r="AG283" s="2">
        <f>ศาสนาฯ!D79+ศาสนาฯ!D80+ศาสนาฯ!D82+ศาสนาฯ!D83</f>
        <v>80000</v>
      </c>
      <c r="AH283" s="2">
        <f>ศาสนาฯ!E79+ศาสนาฯ!E80+ศาสนาฯ!E82+ศาสนาฯ!E83</f>
        <v>0</v>
      </c>
      <c r="AJ283" s="6" t="s">
        <v>92</v>
      </c>
      <c r="AR283" s="3">
        <v>3</v>
      </c>
      <c r="AS283" s="1" t="s">
        <v>10</v>
      </c>
      <c r="AT283" s="11">
        <f t="shared" si="35"/>
        <v>30000</v>
      </c>
      <c r="AU283" s="2">
        <f>ศาสนาฯ!C115</f>
        <v>30000</v>
      </c>
      <c r="AV283" s="2">
        <f>ศาสนาฯ!D115</f>
        <v>0</v>
      </c>
      <c r="AW283" s="2">
        <f>ศาสนาฯ!E115</f>
        <v>0</v>
      </c>
      <c r="AY283" s="6" t="s">
        <v>92</v>
      </c>
    </row>
    <row r="284" spans="1:49" ht="21.75">
      <c r="A284" s="3">
        <v>4</v>
      </c>
      <c r="B284" s="12" t="s">
        <v>11</v>
      </c>
      <c r="C284" s="11">
        <f t="shared" si="32"/>
        <v>0</v>
      </c>
      <c r="D284" s="2">
        <v>0</v>
      </c>
      <c r="E284" s="2">
        <v>0</v>
      </c>
      <c r="F284" s="2">
        <v>0</v>
      </c>
      <c r="P284" s="3">
        <v>4</v>
      </c>
      <c r="Q284" s="12" t="s">
        <v>11</v>
      </c>
      <c r="R284" s="11">
        <f t="shared" si="33"/>
        <v>0</v>
      </c>
      <c r="S284" s="2">
        <v>0</v>
      </c>
      <c r="T284" s="2">
        <v>0</v>
      </c>
      <c r="U284" s="2">
        <v>0</v>
      </c>
      <c r="AC284" s="3">
        <v>4</v>
      </c>
      <c r="AD284" s="12" t="s">
        <v>11</v>
      </c>
      <c r="AE284" s="11">
        <f t="shared" si="34"/>
        <v>0</v>
      </c>
      <c r="AF284" s="2">
        <v>0</v>
      </c>
      <c r="AG284" s="2">
        <v>0</v>
      </c>
      <c r="AH284" s="2">
        <v>0</v>
      </c>
      <c r="AR284" s="3">
        <v>4</v>
      </c>
      <c r="AS284" s="12" t="s">
        <v>11</v>
      </c>
      <c r="AT284" s="11">
        <f t="shared" si="35"/>
        <v>0</v>
      </c>
      <c r="AU284" s="2">
        <v>0</v>
      </c>
      <c r="AV284" s="2">
        <v>0</v>
      </c>
      <c r="AW284" s="2">
        <v>0</v>
      </c>
    </row>
    <row r="285" spans="1:49" ht="21.75">
      <c r="A285" s="3">
        <v>5</v>
      </c>
      <c r="B285" s="12" t="s">
        <v>13</v>
      </c>
      <c r="C285" s="11">
        <f t="shared" si="32"/>
        <v>0</v>
      </c>
      <c r="D285" s="2">
        <v>0</v>
      </c>
      <c r="E285" s="2">
        <v>0</v>
      </c>
      <c r="F285" s="2">
        <v>0</v>
      </c>
      <c r="P285" s="3">
        <v>5</v>
      </c>
      <c r="Q285" s="12" t="s">
        <v>13</v>
      </c>
      <c r="R285" s="11">
        <f t="shared" si="33"/>
        <v>0</v>
      </c>
      <c r="S285" s="2">
        <v>0</v>
      </c>
      <c r="T285" s="2">
        <v>0</v>
      </c>
      <c r="U285" s="2">
        <v>0</v>
      </c>
      <c r="AC285" s="3">
        <v>5</v>
      </c>
      <c r="AD285" s="12" t="s">
        <v>13</v>
      </c>
      <c r="AE285" s="11">
        <f t="shared" si="34"/>
        <v>0</v>
      </c>
      <c r="AF285" s="2">
        <v>0</v>
      </c>
      <c r="AG285" s="2">
        <v>0</v>
      </c>
      <c r="AH285" s="2">
        <v>0</v>
      </c>
      <c r="AR285" s="3">
        <v>5</v>
      </c>
      <c r="AS285" s="12" t="s">
        <v>13</v>
      </c>
      <c r="AT285" s="11">
        <f t="shared" si="35"/>
        <v>0</v>
      </c>
      <c r="AU285" s="2">
        <v>0</v>
      </c>
      <c r="AV285" s="2">
        <v>0</v>
      </c>
      <c r="AW285" s="2">
        <v>0</v>
      </c>
    </row>
    <row r="286" spans="1:49" ht="21.75">
      <c r="A286" s="3">
        <v>6</v>
      </c>
      <c r="B286" s="12" t="s">
        <v>42</v>
      </c>
      <c r="C286" s="11">
        <f t="shared" si="32"/>
        <v>0</v>
      </c>
      <c r="D286" s="2">
        <v>0</v>
      </c>
      <c r="E286" s="2">
        <v>0</v>
      </c>
      <c r="F286" s="2">
        <v>0</v>
      </c>
      <c r="P286" s="3">
        <v>6</v>
      </c>
      <c r="Q286" s="12" t="s">
        <v>42</v>
      </c>
      <c r="R286" s="11">
        <f t="shared" si="33"/>
        <v>0</v>
      </c>
      <c r="S286" s="2">
        <v>0</v>
      </c>
      <c r="T286" s="2">
        <v>0</v>
      </c>
      <c r="U286" s="2">
        <v>0</v>
      </c>
      <c r="AC286" s="3">
        <v>6</v>
      </c>
      <c r="AD286" s="12" t="s">
        <v>42</v>
      </c>
      <c r="AE286" s="11">
        <f t="shared" si="34"/>
        <v>0</v>
      </c>
      <c r="AF286" s="2">
        <v>0</v>
      </c>
      <c r="AG286" s="2">
        <v>0</v>
      </c>
      <c r="AH286" s="2">
        <v>0</v>
      </c>
      <c r="AR286" s="3">
        <v>6</v>
      </c>
      <c r="AS286" s="12" t="s">
        <v>42</v>
      </c>
      <c r="AT286" s="11">
        <f t="shared" si="35"/>
        <v>0</v>
      </c>
      <c r="AU286" s="2">
        <v>0</v>
      </c>
      <c r="AV286" s="2">
        <v>0</v>
      </c>
      <c r="AW286" s="2">
        <v>0</v>
      </c>
    </row>
    <row r="287" spans="1:49" ht="21.75">
      <c r="A287" s="3">
        <v>7</v>
      </c>
      <c r="B287" s="1" t="s">
        <v>29</v>
      </c>
      <c r="C287" s="11">
        <f t="shared" si="32"/>
        <v>0</v>
      </c>
      <c r="D287" s="2">
        <v>0</v>
      </c>
      <c r="E287" s="2">
        <v>0</v>
      </c>
      <c r="F287" s="2">
        <v>0</v>
      </c>
      <c r="P287" s="3">
        <v>7</v>
      </c>
      <c r="Q287" s="1" t="s">
        <v>29</v>
      </c>
      <c r="R287" s="11">
        <f t="shared" si="33"/>
        <v>0</v>
      </c>
      <c r="S287" s="2">
        <v>0</v>
      </c>
      <c r="T287" s="2">
        <v>0</v>
      </c>
      <c r="U287" s="2">
        <v>0</v>
      </c>
      <c r="AC287" s="3">
        <v>7</v>
      </c>
      <c r="AD287" s="1" t="s">
        <v>29</v>
      </c>
      <c r="AE287" s="11">
        <f t="shared" si="34"/>
        <v>0</v>
      </c>
      <c r="AF287" s="2">
        <v>0</v>
      </c>
      <c r="AG287" s="2">
        <v>0</v>
      </c>
      <c r="AH287" s="2">
        <v>0</v>
      </c>
      <c r="AR287" s="3">
        <v>7</v>
      </c>
      <c r="AS287" s="1" t="s">
        <v>29</v>
      </c>
      <c r="AT287" s="11">
        <f t="shared" si="35"/>
        <v>0</v>
      </c>
      <c r="AU287" s="2">
        <v>0</v>
      </c>
      <c r="AV287" s="2">
        <v>0</v>
      </c>
      <c r="AW287" s="2">
        <v>0</v>
      </c>
    </row>
    <row r="288" spans="1:49" ht="21.75">
      <c r="A288" s="3"/>
      <c r="B288" s="1"/>
      <c r="C288" s="11">
        <f t="shared" si="32"/>
        <v>0</v>
      </c>
      <c r="D288" s="2">
        <v>0</v>
      </c>
      <c r="E288" s="2">
        <v>0</v>
      </c>
      <c r="F288" s="2">
        <v>0</v>
      </c>
      <c r="P288" s="3"/>
      <c r="Q288" s="1"/>
      <c r="R288" s="11">
        <f t="shared" si="33"/>
        <v>0</v>
      </c>
      <c r="S288" s="2">
        <v>0</v>
      </c>
      <c r="T288" s="2">
        <v>0</v>
      </c>
      <c r="U288" s="2">
        <v>0</v>
      </c>
      <c r="AC288" s="3"/>
      <c r="AD288" s="1"/>
      <c r="AE288" s="11">
        <f t="shared" si="34"/>
        <v>0</v>
      </c>
      <c r="AF288" s="2">
        <v>0</v>
      </c>
      <c r="AG288" s="2">
        <v>0</v>
      </c>
      <c r="AH288" s="2">
        <v>0</v>
      </c>
      <c r="AR288" s="3"/>
      <c r="AS288" s="1"/>
      <c r="AT288" s="11">
        <f t="shared" si="35"/>
        <v>0</v>
      </c>
      <c r="AU288" s="2">
        <v>0</v>
      </c>
      <c r="AV288" s="2">
        <v>0</v>
      </c>
      <c r="AW288" s="2">
        <v>0</v>
      </c>
    </row>
    <row r="289" spans="1:50" ht="21.75">
      <c r="A289" s="272" t="s">
        <v>5</v>
      </c>
      <c r="B289" s="273"/>
      <c r="C289" s="14">
        <f>SUM(C281:C288)</f>
        <v>50000</v>
      </c>
      <c r="D289" s="14">
        <f>SUM(D281:D288)</f>
        <v>0</v>
      </c>
      <c r="E289" s="14">
        <f>SUM(E281:E288)</f>
        <v>50000</v>
      </c>
      <c r="F289" s="14">
        <f>SUM(F281:F288)</f>
        <v>0</v>
      </c>
      <c r="G289" s="15">
        <f>SUM(D289:F289)</f>
        <v>50000</v>
      </c>
      <c r="P289" s="272" t="s">
        <v>5</v>
      </c>
      <c r="Q289" s="273"/>
      <c r="R289" s="14">
        <f>SUM(R281:R288)</f>
        <v>0</v>
      </c>
      <c r="S289" s="14">
        <f>SUM(S281:S288)</f>
        <v>0</v>
      </c>
      <c r="T289" s="14">
        <f>SUM(T281:T288)</f>
        <v>0</v>
      </c>
      <c r="U289" s="14">
        <f>SUM(U281:U288)</f>
        <v>0</v>
      </c>
      <c r="V289" s="15">
        <f>SUM(S289:U289)</f>
        <v>0</v>
      </c>
      <c r="AC289" s="272" t="s">
        <v>5</v>
      </c>
      <c r="AD289" s="273"/>
      <c r="AE289" s="14">
        <f>SUM(AE281:AE288)</f>
        <v>180000</v>
      </c>
      <c r="AF289" s="14">
        <f>SUM(AF281:AF288)</f>
        <v>100000</v>
      </c>
      <c r="AG289" s="14">
        <f>SUM(AG281:AG288)</f>
        <v>80000</v>
      </c>
      <c r="AH289" s="14">
        <f>SUM(AH281:AH288)</f>
        <v>0</v>
      </c>
      <c r="AI289" s="15">
        <f>SUM(AF289:AH289)</f>
        <v>180000</v>
      </c>
      <c r="AR289" s="272" t="s">
        <v>5</v>
      </c>
      <c r="AS289" s="273"/>
      <c r="AT289" s="14">
        <f>SUM(AT281:AT288)</f>
        <v>30000</v>
      </c>
      <c r="AU289" s="14">
        <f>SUM(AU281:AU288)</f>
        <v>30000</v>
      </c>
      <c r="AV289" s="14">
        <f>SUM(AV281:AV288)</f>
        <v>0</v>
      </c>
      <c r="AW289" s="14">
        <f>SUM(AW281:AW288)</f>
        <v>0</v>
      </c>
      <c r="AX289" s="15">
        <f>SUM(AU289:AW289)</f>
        <v>30000</v>
      </c>
    </row>
    <row r="290" spans="1:44" ht="21.75">
      <c r="A290" s="16" t="s">
        <v>18</v>
      </c>
      <c r="P290" s="16" t="s">
        <v>18</v>
      </c>
      <c r="AC290" s="16" t="s">
        <v>18</v>
      </c>
      <c r="AR290" s="16" t="s">
        <v>18</v>
      </c>
    </row>
    <row r="291" spans="2:45" ht="21.75">
      <c r="B291" s="4" t="s">
        <v>19</v>
      </c>
      <c r="Q291" s="4" t="s">
        <v>19</v>
      </c>
      <c r="AD291" s="4" t="s">
        <v>19</v>
      </c>
      <c r="AS291" s="4" t="s">
        <v>19</v>
      </c>
    </row>
    <row r="292" spans="2:45" ht="21.75">
      <c r="B292" s="4" t="s">
        <v>19</v>
      </c>
      <c r="Q292" s="4" t="s">
        <v>19</v>
      </c>
      <c r="AD292" s="4" t="s">
        <v>19</v>
      </c>
      <c r="AS292" s="4" t="s">
        <v>19</v>
      </c>
    </row>
    <row r="293" spans="2:45" ht="21.75">
      <c r="B293" s="4" t="s">
        <v>19</v>
      </c>
      <c r="Q293" s="4" t="s">
        <v>19</v>
      </c>
      <c r="AD293" s="4" t="s">
        <v>19</v>
      </c>
      <c r="AS293" s="4" t="s">
        <v>19</v>
      </c>
    </row>
    <row r="303" spans="2:45" ht="21.75">
      <c r="B303" s="5"/>
      <c r="Q303" s="5"/>
      <c r="AD303" s="5"/>
      <c r="AS303" s="5"/>
    </row>
    <row r="307" spans="1:49" ht="21.75">
      <c r="A307" s="269" t="s">
        <v>57</v>
      </c>
      <c r="B307" s="269"/>
      <c r="C307" s="269"/>
      <c r="D307" s="269"/>
      <c r="E307" s="269"/>
      <c r="F307" s="269"/>
      <c r="P307" s="269" t="s">
        <v>57</v>
      </c>
      <c r="Q307" s="269"/>
      <c r="R307" s="269"/>
      <c r="S307" s="269"/>
      <c r="T307" s="269"/>
      <c r="U307" s="269"/>
      <c r="AC307" s="269" t="s">
        <v>57</v>
      </c>
      <c r="AD307" s="269"/>
      <c r="AE307" s="269"/>
      <c r="AF307" s="269"/>
      <c r="AG307" s="269"/>
      <c r="AH307" s="269"/>
      <c r="AR307" s="269" t="s">
        <v>57</v>
      </c>
      <c r="AS307" s="269"/>
      <c r="AT307" s="269"/>
      <c r="AU307" s="269"/>
      <c r="AV307" s="269"/>
      <c r="AW307" s="269"/>
    </row>
    <row r="308" spans="1:49" ht="21.75">
      <c r="A308" s="269" t="s">
        <v>43</v>
      </c>
      <c r="B308" s="269"/>
      <c r="C308" s="269"/>
      <c r="D308" s="269"/>
      <c r="E308" s="269"/>
      <c r="F308" s="269"/>
      <c r="P308" s="269" t="s">
        <v>43</v>
      </c>
      <c r="Q308" s="269"/>
      <c r="R308" s="269"/>
      <c r="S308" s="269"/>
      <c r="T308" s="269"/>
      <c r="U308" s="269"/>
      <c r="AC308" s="269" t="s">
        <v>43</v>
      </c>
      <c r="AD308" s="269"/>
      <c r="AE308" s="269"/>
      <c r="AF308" s="269"/>
      <c r="AG308" s="269"/>
      <c r="AH308" s="269"/>
      <c r="AR308" s="269" t="s">
        <v>43</v>
      </c>
      <c r="AS308" s="269"/>
      <c r="AT308" s="269"/>
      <c r="AU308" s="269"/>
      <c r="AV308" s="269"/>
      <c r="AW308" s="269"/>
    </row>
    <row r="309" spans="1:49" ht="23.25">
      <c r="A309" s="275" t="str">
        <f>A275</f>
        <v>งบประมาณรายจ่าย  ประจำปี พ.ศ.   2562</v>
      </c>
      <c r="B309" s="275"/>
      <c r="C309" s="275"/>
      <c r="D309" s="275"/>
      <c r="E309" s="275"/>
      <c r="F309" s="275"/>
      <c r="P309" s="275" t="str">
        <f>P275</f>
        <v>งบประมาณรายจ่าย  ประจำปี พ.ศ.   2562</v>
      </c>
      <c r="Q309" s="275"/>
      <c r="R309" s="275"/>
      <c r="S309" s="275"/>
      <c r="T309" s="275"/>
      <c r="U309" s="275"/>
      <c r="AC309" s="275" t="str">
        <f>AC275</f>
        <v>งบประมาณรายจ่าย  ประจำปี พ.ศ.   2562</v>
      </c>
      <c r="AD309" s="275"/>
      <c r="AE309" s="275"/>
      <c r="AF309" s="275"/>
      <c r="AG309" s="275"/>
      <c r="AH309" s="275"/>
      <c r="AR309" s="275" t="str">
        <f>AR275</f>
        <v>งบประมาณรายจ่าย  ประจำปี พ.ศ.   2562</v>
      </c>
      <c r="AS309" s="275"/>
      <c r="AT309" s="275"/>
      <c r="AU309" s="275"/>
      <c r="AV309" s="275"/>
      <c r="AW309" s="275"/>
    </row>
    <row r="310" spans="1:49" ht="23.25">
      <c r="A310" s="275" t="str">
        <f>A276</f>
        <v>ไตรมาสที่   1      ตั้งแต่เดือนตุลาคม   2561   ถึงเดือนธันวาคม  2561</v>
      </c>
      <c r="B310" s="275"/>
      <c r="C310" s="275"/>
      <c r="D310" s="275"/>
      <c r="E310" s="275"/>
      <c r="F310" s="275"/>
      <c r="P310" s="275" t="str">
        <f>P276</f>
        <v>ไตรมาสที่   2      ตั้งแต่เดือนมกราคม    2562   ถึงเดือนมีนาคม   2562</v>
      </c>
      <c r="Q310" s="275"/>
      <c r="R310" s="275"/>
      <c r="S310" s="275"/>
      <c r="T310" s="275"/>
      <c r="U310" s="275"/>
      <c r="AC310" s="275" t="str">
        <f>AC276</f>
        <v>ไตรมาสที่   3      ตั้งแต่เดือนเมษายน   2562   ถึงเดือนมิถุนายน   2562</v>
      </c>
      <c r="AD310" s="275"/>
      <c r="AE310" s="275"/>
      <c r="AF310" s="275"/>
      <c r="AG310" s="275"/>
      <c r="AH310" s="275"/>
      <c r="AR310" s="275" t="str">
        <f>AR276</f>
        <v>ไตรมาสที่   4      ตั้งแต่เดือนกรกฎาคม   2562   ถึงเดือนกันยายน  2562</v>
      </c>
      <c r="AS310" s="275"/>
      <c r="AT310" s="275"/>
      <c r="AU310" s="275"/>
      <c r="AV310" s="275"/>
      <c r="AW310" s="275"/>
    </row>
    <row r="311" spans="1:49" ht="21.75">
      <c r="A311" s="269" t="s">
        <v>52</v>
      </c>
      <c r="B311" s="269"/>
      <c r="C311" s="269"/>
      <c r="D311" s="269"/>
      <c r="E311" s="269"/>
      <c r="F311" s="269"/>
      <c r="P311" s="269" t="s">
        <v>52</v>
      </c>
      <c r="Q311" s="269"/>
      <c r="R311" s="269"/>
      <c r="S311" s="269"/>
      <c r="T311" s="269"/>
      <c r="U311" s="269"/>
      <c r="AC311" s="269" t="s">
        <v>52</v>
      </c>
      <c r="AD311" s="269"/>
      <c r="AE311" s="269"/>
      <c r="AF311" s="269"/>
      <c r="AG311" s="269"/>
      <c r="AH311" s="269"/>
      <c r="AR311" s="269" t="s">
        <v>52</v>
      </c>
      <c r="AS311" s="269"/>
      <c r="AT311" s="269"/>
      <c r="AU311" s="269"/>
      <c r="AV311" s="269"/>
      <c r="AW311" s="269"/>
    </row>
    <row r="313" spans="1:49" ht="21.75">
      <c r="A313" s="7" t="s">
        <v>0</v>
      </c>
      <c r="B313" s="8" t="s">
        <v>1</v>
      </c>
      <c r="C313" s="271" t="s">
        <v>17</v>
      </c>
      <c r="D313" s="271"/>
      <c r="E313" s="271"/>
      <c r="F313" s="271"/>
      <c r="P313" s="7" t="s">
        <v>0</v>
      </c>
      <c r="Q313" s="8" t="s">
        <v>1</v>
      </c>
      <c r="R313" s="271" t="s">
        <v>17</v>
      </c>
      <c r="S313" s="271"/>
      <c r="T313" s="271"/>
      <c r="U313" s="271"/>
      <c r="AC313" s="7" t="s">
        <v>0</v>
      </c>
      <c r="AD313" s="8" t="s">
        <v>1</v>
      </c>
      <c r="AE313" s="271" t="s">
        <v>17</v>
      </c>
      <c r="AF313" s="271"/>
      <c r="AG313" s="271"/>
      <c r="AH313" s="271"/>
      <c r="AR313" s="7" t="s">
        <v>0</v>
      </c>
      <c r="AS313" s="8" t="s">
        <v>1</v>
      </c>
      <c r="AT313" s="271" t="s">
        <v>17</v>
      </c>
      <c r="AU313" s="271"/>
      <c r="AV313" s="271"/>
      <c r="AW313" s="271"/>
    </row>
    <row r="314" spans="1:49" ht="21.75">
      <c r="A314" s="9"/>
      <c r="B314" s="10"/>
      <c r="C314" s="3" t="s">
        <v>5</v>
      </c>
      <c r="D314" s="3" t="s">
        <v>14</v>
      </c>
      <c r="E314" s="3" t="s">
        <v>15</v>
      </c>
      <c r="F314" s="3" t="s">
        <v>16</v>
      </c>
      <c r="P314" s="9"/>
      <c r="Q314" s="10"/>
      <c r="R314" s="3" t="s">
        <v>5</v>
      </c>
      <c r="S314" s="3" t="s">
        <v>58</v>
      </c>
      <c r="T314" s="3" t="s">
        <v>59</v>
      </c>
      <c r="U314" s="3" t="s">
        <v>60</v>
      </c>
      <c r="AC314" s="9"/>
      <c r="AD314" s="10"/>
      <c r="AE314" s="3" t="s">
        <v>5</v>
      </c>
      <c r="AF314" s="3" t="s">
        <v>61</v>
      </c>
      <c r="AG314" s="3" t="s">
        <v>62</v>
      </c>
      <c r="AH314" s="3" t="s">
        <v>63</v>
      </c>
      <c r="AR314" s="9"/>
      <c r="AS314" s="10"/>
      <c r="AT314" s="3" t="s">
        <v>5</v>
      </c>
      <c r="AU314" s="3" t="s">
        <v>64</v>
      </c>
      <c r="AV314" s="3" t="s">
        <v>65</v>
      </c>
      <c r="AW314" s="3" t="s">
        <v>66</v>
      </c>
    </row>
    <row r="315" spans="1:49" ht="21.75">
      <c r="A315" s="3">
        <v>1</v>
      </c>
      <c r="B315" s="1" t="s">
        <v>6</v>
      </c>
      <c r="C315" s="11">
        <f>D315+E315+F315</f>
        <v>0</v>
      </c>
      <c r="D315" s="2">
        <v>0</v>
      </c>
      <c r="E315" s="2">
        <v>0</v>
      </c>
      <c r="F315" s="2">
        <v>0</v>
      </c>
      <c r="P315" s="3">
        <v>1</v>
      </c>
      <c r="Q315" s="1" t="s">
        <v>6</v>
      </c>
      <c r="R315" s="11">
        <f>S315+T315+U315</f>
        <v>0</v>
      </c>
      <c r="S315" s="2">
        <v>0</v>
      </c>
      <c r="T315" s="2">
        <v>0</v>
      </c>
      <c r="U315" s="2">
        <v>0</v>
      </c>
      <c r="AC315" s="3">
        <v>1</v>
      </c>
      <c r="AD315" s="1" t="s">
        <v>6</v>
      </c>
      <c r="AE315" s="11">
        <f>AF315+AG315+AH315</f>
        <v>0</v>
      </c>
      <c r="AF315" s="2">
        <v>0</v>
      </c>
      <c r="AG315" s="2">
        <v>0</v>
      </c>
      <c r="AH315" s="2">
        <v>0</v>
      </c>
      <c r="AR315" s="3">
        <v>1</v>
      </c>
      <c r="AS315" s="1" t="s">
        <v>6</v>
      </c>
      <c r="AT315" s="11">
        <f>AU315+AV315+AW315</f>
        <v>0</v>
      </c>
      <c r="AU315" s="2">
        <v>0</v>
      </c>
      <c r="AV315" s="2">
        <v>0</v>
      </c>
      <c r="AW315" s="2">
        <v>0</v>
      </c>
    </row>
    <row r="316" spans="1:49" ht="21.75">
      <c r="A316" s="3">
        <v>2</v>
      </c>
      <c r="B316" s="1" t="s">
        <v>9</v>
      </c>
      <c r="C316" s="11">
        <f aca="true" t="shared" si="36" ref="C316:C321">D316+E316+F316</f>
        <v>0</v>
      </c>
      <c r="D316" s="2">
        <v>0</v>
      </c>
      <c r="E316" s="2">
        <v>0</v>
      </c>
      <c r="F316" s="2">
        <v>0</v>
      </c>
      <c r="P316" s="3">
        <v>2</v>
      </c>
      <c r="Q316" s="1" t="s">
        <v>9</v>
      </c>
      <c r="R316" s="11">
        <f aca="true" t="shared" si="37" ref="R316:R321">S316+T316+U316</f>
        <v>0</v>
      </c>
      <c r="S316" s="2">
        <v>0</v>
      </c>
      <c r="T316" s="2">
        <v>0</v>
      </c>
      <c r="U316" s="2">
        <v>0</v>
      </c>
      <c r="AC316" s="3">
        <v>2</v>
      </c>
      <c r="AD316" s="1" t="s">
        <v>9</v>
      </c>
      <c r="AE316" s="11">
        <f aca="true" t="shared" si="38" ref="AE316:AE321">AF316+AG316+AH316</f>
        <v>0</v>
      </c>
      <c r="AF316" s="2">
        <v>0</v>
      </c>
      <c r="AG316" s="2">
        <v>0</v>
      </c>
      <c r="AH316" s="2">
        <v>0</v>
      </c>
      <c r="AR316" s="3">
        <v>2</v>
      </c>
      <c r="AS316" s="1" t="s">
        <v>9</v>
      </c>
      <c r="AT316" s="11">
        <f aca="true" t="shared" si="39" ref="AT316:AT321">AU316+AV316+AW316</f>
        <v>0</v>
      </c>
      <c r="AU316" s="2">
        <v>0</v>
      </c>
      <c r="AV316" s="2">
        <v>0</v>
      </c>
      <c r="AW316" s="2">
        <v>0</v>
      </c>
    </row>
    <row r="317" spans="1:51" ht="21.75">
      <c r="A317" s="3">
        <v>3</v>
      </c>
      <c r="B317" s="1" t="s">
        <v>10</v>
      </c>
      <c r="C317" s="11">
        <f t="shared" si="36"/>
        <v>30000</v>
      </c>
      <c r="D317" s="2">
        <f>งานการเกษตร!C15</f>
        <v>0</v>
      </c>
      <c r="E317" s="2">
        <f>งานการเกษตร!D15</f>
        <v>30000</v>
      </c>
      <c r="F317" s="2">
        <f>งานการเกษตร!E15</f>
        <v>0</v>
      </c>
      <c r="H317" s="6" t="s">
        <v>94</v>
      </c>
      <c r="P317" s="3">
        <v>3</v>
      </c>
      <c r="Q317" s="1" t="s">
        <v>10</v>
      </c>
      <c r="R317" s="11">
        <f t="shared" si="37"/>
        <v>0</v>
      </c>
      <c r="S317" s="2">
        <v>0</v>
      </c>
      <c r="T317" s="2">
        <v>0</v>
      </c>
      <c r="U317" s="2">
        <v>0</v>
      </c>
      <c r="W317" s="6" t="s">
        <v>94</v>
      </c>
      <c r="AC317" s="3">
        <v>3</v>
      </c>
      <c r="AD317" s="1" t="s">
        <v>10</v>
      </c>
      <c r="AE317" s="11">
        <f t="shared" si="38"/>
        <v>60000</v>
      </c>
      <c r="AF317" s="2">
        <f>งานการเกษตร!C83</f>
        <v>30000</v>
      </c>
      <c r="AG317" s="2">
        <f>งานการเกษตร!D83</f>
        <v>0</v>
      </c>
      <c r="AH317" s="2">
        <f>งานการเกษตร!E83</f>
        <v>30000</v>
      </c>
      <c r="AJ317" s="6" t="s">
        <v>94</v>
      </c>
      <c r="AR317" s="3">
        <v>3</v>
      </c>
      <c r="AS317" s="1" t="s">
        <v>10</v>
      </c>
      <c r="AT317" s="11">
        <f t="shared" si="39"/>
        <v>0</v>
      </c>
      <c r="AU317" s="2">
        <f>งานการเกษตร!C117</f>
        <v>0</v>
      </c>
      <c r="AV317" s="2">
        <f>งานการเกษตร!D117</f>
        <v>0</v>
      </c>
      <c r="AW317" s="2">
        <f>งานการเกษตร!E117</f>
        <v>0</v>
      </c>
      <c r="AY317" s="6" t="s">
        <v>94</v>
      </c>
    </row>
    <row r="318" spans="1:49" ht="21.75">
      <c r="A318" s="3">
        <v>4</v>
      </c>
      <c r="B318" s="12" t="s">
        <v>11</v>
      </c>
      <c r="C318" s="11">
        <f t="shared" si="36"/>
        <v>0</v>
      </c>
      <c r="D318" s="2">
        <v>0</v>
      </c>
      <c r="E318" s="2">
        <v>0</v>
      </c>
      <c r="F318" s="2">
        <v>0</v>
      </c>
      <c r="P318" s="3">
        <v>4</v>
      </c>
      <c r="Q318" s="12" t="s">
        <v>11</v>
      </c>
      <c r="R318" s="11">
        <f t="shared" si="37"/>
        <v>0</v>
      </c>
      <c r="S318" s="2">
        <v>0</v>
      </c>
      <c r="T318" s="2">
        <v>0</v>
      </c>
      <c r="U318" s="2">
        <v>0</v>
      </c>
      <c r="AC318" s="3">
        <v>4</v>
      </c>
      <c r="AD318" s="12" t="s">
        <v>11</v>
      </c>
      <c r="AE318" s="11">
        <f t="shared" si="38"/>
        <v>0</v>
      </c>
      <c r="AF318" s="2">
        <v>0</v>
      </c>
      <c r="AG318" s="2">
        <v>0</v>
      </c>
      <c r="AH318" s="2">
        <v>0</v>
      </c>
      <c r="AR318" s="3">
        <v>4</v>
      </c>
      <c r="AS318" s="12" t="s">
        <v>11</v>
      </c>
      <c r="AT318" s="11">
        <f t="shared" si="39"/>
        <v>0</v>
      </c>
      <c r="AU318" s="2">
        <v>0</v>
      </c>
      <c r="AV318" s="2">
        <v>0</v>
      </c>
      <c r="AW318" s="2">
        <v>0</v>
      </c>
    </row>
    <row r="319" spans="1:49" ht="21.75">
      <c r="A319" s="3">
        <v>5</v>
      </c>
      <c r="B319" s="12" t="s">
        <v>13</v>
      </c>
      <c r="C319" s="11">
        <f t="shared" si="36"/>
        <v>0</v>
      </c>
      <c r="D319" s="2">
        <v>0</v>
      </c>
      <c r="E319" s="2">
        <v>0</v>
      </c>
      <c r="F319" s="2">
        <v>0</v>
      </c>
      <c r="P319" s="3">
        <v>5</v>
      </c>
      <c r="Q319" s="12" t="s">
        <v>13</v>
      </c>
      <c r="R319" s="11">
        <f t="shared" si="37"/>
        <v>0</v>
      </c>
      <c r="S319" s="2">
        <v>0</v>
      </c>
      <c r="T319" s="2">
        <v>0</v>
      </c>
      <c r="U319" s="2">
        <v>0</v>
      </c>
      <c r="AC319" s="3">
        <v>5</v>
      </c>
      <c r="AD319" s="12" t="s">
        <v>13</v>
      </c>
      <c r="AE319" s="11">
        <f t="shared" si="38"/>
        <v>0</v>
      </c>
      <c r="AF319" s="2">
        <v>0</v>
      </c>
      <c r="AG319" s="2">
        <v>0</v>
      </c>
      <c r="AH319" s="2">
        <v>0</v>
      </c>
      <c r="AR319" s="3">
        <v>5</v>
      </c>
      <c r="AS319" s="12" t="s">
        <v>13</v>
      </c>
      <c r="AT319" s="11">
        <f t="shared" si="39"/>
        <v>0</v>
      </c>
      <c r="AU319" s="2">
        <v>0</v>
      </c>
      <c r="AV319" s="2">
        <v>0</v>
      </c>
      <c r="AW319" s="2">
        <v>0</v>
      </c>
    </row>
    <row r="320" spans="1:49" ht="21.75">
      <c r="A320" s="3">
        <v>6</v>
      </c>
      <c r="B320" s="12" t="s">
        <v>42</v>
      </c>
      <c r="C320" s="11">
        <f t="shared" si="36"/>
        <v>0</v>
      </c>
      <c r="D320" s="2">
        <v>0</v>
      </c>
      <c r="E320" s="2">
        <v>0</v>
      </c>
      <c r="F320" s="2">
        <v>0</v>
      </c>
      <c r="P320" s="3">
        <v>6</v>
      </c>
      <c r="Q320" s="12" t="s">
        <v>42</v>
      </c>
      <c r="R320" s="11">
        <f t="shared" si="37"/>
        <v>0</v>
      </c>
      <c r="S320" s="2">
        <v>0</v>
      </c>
      <c r="T320" s="2">
        <v>0</v>
      </c>
      <c r="U320" s="2">
        <v>0</v>
      </c>
      <c r="AC320" s="3">
        <v>6</v>
      </c>
      <c r="AD320" s="12" t="s">
        <v>42</v>
      </c>
      <c r="AE320" s="11">
        <f t="shared" si="38"/>
        <v>0</v>
      </c>
      <c r="AF320" s="2">
        <v>0</v>
      </c>
      <c r="AG320" s="2">
        <v>0</v>
      </c>
      <c r="AH320" s="2">
        <v>0</v>
      </c>
      <c r="AR320" s="3">
        <v>6</v>
      </c>
      <c r="AS320" s="12" t="s">
        <v>42</v>
      </c>
      <c r="AT320" s="11">
        <f t="shared" si="39"/>
        <v>0</v>
      </c>
      <c r="AU320" s="2">
        <v>0</v>
      </c>
      <c r="AV320" s="2">
        <v>0</v>
      </c>
      <c r="AW320" s="2">
        <v>0</v>
      </c>
    </row>
    <row r="321" spans="1:49" ht="21.75">
      <c r="A321" s="3">
        <v>7</v>
      </c>
      <c r="B321" s="1" t="s">
        <v>29</v>
      </c>
      <c r="C321" s="11">
        <f t="shared" si="36"/>
        <v>0</v>
      </c>
      <c r="D321" s="2">
        <v>0</v>
      </c>
      <c r="E321" s="2">
        <v>0</v>
      </c>
      <c r="F321" s="2">
        <v>0</v>
      </c>
      <c r="P321" s="3">
        <v>7</v>
      </c>
      <c r="Q321" s="1" t="s">
        <v>29</v>
      </c>
      <c r="R321" s="11">
        <f t="shared" si="37"/>
        <v>0</v>
      </c>
      <c r="S321" s="2">
        <v>0</v>
      </c>
      <c r="T321" s="2">
        <v>0</v>
      </c>
      <c r="U321" s="2">
        <v>0</v>
      </c>
      <c r="AC321" s="3">
        <v>7</v>
      </c>
      <c r="AD321" s="1" t="s">
        <v>29</v>
      </c>
      <c r="AE321" s="11">
        <f t="shared" si="38"/>
        <v>0</v>
      </c>
      <c r="AF321" s="2">
        <v>0</v>
      </c>
      <c r="AG321" s="2">
        <v>0</v>
      </c>
      <c r="AH321" s="2">
        <v>0</v>
      </c>
      <c r="AR321" s="3">
        <v>7</v>
      </c>
      <c r="AS321" s="1" t="s">
        <v>29</v>
      </c>
      <c r="AT321" s="11">
        <f t="shared" si="39"/>
        <v>0</v>
      </c>
      <c r="AU321" s="2">
        <v>0</v>
      </c>
      <c r="AV321" s="2">
        <v>0</v>
      </c>
      <c r="AW321" s="2">
        <v>0</v>
      </c>
    </row>
    <row r="322" spans="1:49" ht="21.75">
      <c r="A322" s="3"/>
      <c r="B322" s="1"/>
      <c r="C322" s="11"/>
      <c r="D322" s="13"/>
      <c r="E322" s="13"/>
      <c r="F322" s="13"/>
      <c r="P322" s="3"/>
      <c r="Q322" s="1"/>
      <c r="R322" s="11"/>
      <c r="S322" s="13"/>
      <c r="T322" s="13"/>
      <c r="U322" s="13"/>
      <c r="AC322" s="3"/>
      <c r="AD322" s="1"/>
      <c r="AE322" s="11"/>
      <c r="AF322" s="13"/>
      <c r="AG322" s="13"/>
      <c r="AH322" s="13"/>
      <c r="AR322" s="3"/>
      <c r="AS322" s="1"/>
      <c r="AT322" s="11"/>
      <c r="AU322" s="13"/>
      <c r="AV322" s="13"/>
      <c r="AW322" s="13"/>
    </row>
    <row r="323" spans="1:50" ht="21.75">
      <c r="A323" s="272" t="s">
        <v>5</v>
      </c>
      <c r="B323" s="273"/>
      <c r="C323" s="14">
        <f>SUM(C315:C322)</f>
        <v>30000</v>
      </c>
      <c r="D323" s="14">
        <f>SUM(D315:D322)</f>
        <v>0</v>
      </c>
      <c r="E323" s="14">
        <f>SUM(E315:E322)</f>
        <v>30000</v>
      </c>
      <c r="F323" s="14">
        <f>SUM(F315:F322)</f>
        <v>0</v>
      </c>
      <c r="G323" s="15">
        <f>SUM(D323:F323)</f>
        <v>30000</v>
      </c>
      <c r="P323" s="272" t="s">
        <v>5</v>
      </c>
      <c r="Q323" s="273"/>
      <c r="R323" s="14">
        <f>SUM(R315:R322)</f>
        <v>0</v>
      </c>
      <c r="S323" s="14">
        <f>SUM(S315:S322)</f>
        <v>0</v>
      </c>
      <c r="T323" s="14">
        <f>SUM(T315:T322)</f>
        <v>0</v>
      </c>
      <c r="U323" s="14">
        <f>SUM(U315:U322)</f>
        <v>0</v>
      </c>
      <c r="V323" s="15">
        <f>SUM(S323:U323)</f>
        <v>0</v>
      </c>
      <c r="AC323" s="272" t="s">
        <v>5</v>
      </c>
      <c r="AD323" s="273"/>
      <c r="AE323" s="14">
        <f>SUM(AE315:AE322)</f>
        <v>60000</v>
      </c>
      <c r="AF323" s="14">
        <f>SUM(AF315:AF322)</f>
        <v>30000</v>
      </c>
      <c r="AG323" s="14">
        <f>SUM(AG315:AG322)</f>
        <v>0</v>
      </c>
      <c r="AH323" s="14">
        <f>SUM(AH315:AH322)</f>
        <v>30000</v>
      </c>
      <c r="AI323" s="15">
        <f>SUM(AF323:AH323)</f>
        <v>60000</v>
      </c>
      <c r="AR323" s="272" t="s">
        <v>5</v>
      </c>
      <c r="AS323" s="273"/>
      <c r="AT323" s="14">
        <f>SUM(AT315:AT322)</f>
        <v>0</v>
      </c>
      <c r="AU323" s="14">
        <f>SUM(AU315:AU322)</f>
        <v>0</v>
      </c>
      <c r="AV323" s="14">
        <f>SUM(AV315:AV322)</f>
        <v>0</v>
      </c>
      <c r="AW323" s="14">
        <f>SUM(AW315:AW322)</f>
        <v>0</v>
      </c>
      <c r="AX323" s="15">
        <f>SUM(AU323:AW323)</f>
        <v>0</v>
      </c>
    </row>
    <row r="324" spans="1:44" ht="21.75">
      <c r="A324" s="16" t="s">
        <v>18</v>
      </c>
      <c r="P324" s="16" t="s">
        <v>18</v>
      </c>
      <c r="AC324" s="16" t="s">
        <v>18</v>
      </c>
      <c r="AR324" s="16" t="s">
        <v>18</v>
      </c>
    </row>
    <row r="325" spans="2:45" ht="21.75">
      <c r="B325" s="4" t="s">
        <v>19</v>
      </c>
      <c r="Q325" s="4" t="s">
        <v>19</v>
      </c>
      <c r="AD325" s="4" t="s">
        <v>19</v>
      </c>
      <c r="AS325" s="4" t="s">
        <v>19</v>
      </c>
    </row>
    <row r="326" spans="2:45" ht="21.75">
      <c r="B326" s="4" t="s">
        <v>19</v>
      </c>
      <c r="Q326" s="4" t="s">
        <v>19</v>
      </c>
      <c r="AD326" s="4" t="s">
        <v>19</v>
      </c>
      <c r="AS326" s="4" t="s">
        <v>19</v>
      </c>
    </row>
    <row r="327" spans="2:45" ht="21.75">
      <c r="B327" s="4" t="s">
        <v>19</v>
      </c>
      <c r="Q327" s="4" t="s">
        <v>19</v>
      </c>
      <c r="AD327" s="4" t="s">
        <v>19</v>
      </c>
      <c r="AS327" s="4" t="s">
        <v>19</v>
      </c>
    </row>
    <row r="337" spans="2:45" ht="21.75">
      <c r="B337" s="5"/>
      <c r="Q337" s="5"/>
      <c r="AD337" s="5"/>
      <c r="AS337" s="5"/>
    </row>
    <row r="341" spans="1:49" ht="21.75">
      <c r="A341" s="269" t="s">
        <v>57</v>
      </c>
      <c r="B341" s="269"/>
      <c r="C341" s="269"/>
      <c r="D341" s="269"/>
      <c r="E341" s="269"/>
      <c r="F341" s="269"/>
      <c r="P341" s="269" t="s">
        <v>57</v>
      </c>
      <c r="Q341" s="269"/>
      <c r="R341" s="269"/>
      <c r="S341" s="269"/>
      <c r="T341" s="269"/>
      <c r="U341" s="269"/>
      <c r="AC341" s="269" t="s">
        <v>57</v>
      </c>
      <c r="AD341" s="269"/>
      <c r="AE341" s="269"/>
      <c r="AF341" s="269"/>
      <c r="AG341" s="269"/>
      <c r="AH341" s="269"/>
      <c r="AR341" s="269" t="s">
        <v>57</v>
      </c>
      <c r="AS341" s="269"/>
      <c r="AT341" s="269"/>
      <c r="AU341" s="269"/>
      <c r="AV341" s="269"/>
      <c r="AW341" s="269"/>
    </row>
    <row r="342" spans="1:49" ht="21.75">
      <c r="A342" s="269" t="s">
        <v>43</v>
      </c>
      <c r="B342" s="269"/>
      <c r="C342" s="269"/>
      <c r="D342" s="269"/>
      <c r="E342" s="269"/>
      <c r="F342" s="269"/>
      <c r="P342" s="269" t="s">
        <v>43</v>
      </c>
      <c r="Q342" s="269"/>
      <c r="R342" s="269"/>
      <c r="S342" s="269"/>
      <c r="T342" s="269"/>
      <c r="U342" s="269"/>
      <c r="AC342" s="269" t="s">
        <v>43</v>
      </c>
      <c r="AD342" s="269"/>
      <c r="AE342" s="269"/>
      <c r="AF342" s="269"/>
      <c r="AG342" s="269"/>
      <c r="AH342" s="269"/>
      <c r="AR342" s="269" t="s">
        <v>43</v>
      </c>
      <c r="AS342" s="269"/>
      <c r="AT342" s="269"/>
      <c r="AU342" s="269"/>
      <c r="AV342" s="269"/>
      <c r="AW342" s="269"/>
    </row>
    <row r="343" spans="1:49" ht="23.25">
      <c r="A343" s="275" t="str">
        <f>A309</f>
        <v>งบประมาณรายจ่าย  ประจำปี พ.ศ.   2562</v>
      </c>
      <c r="B343" s="275"/>
      <c r="C343" s="275"/>
      <c r="D343" s="275"/>
      <c r="E343" s="275"/>
      <c r="F343" s="275"/>
      <c r="P343" s="275" t="str">
        <f>P309</f>
        <v>งบประมาณรายจ่าย  ประจำปี พ.ศ.   2562</v>
      </c>
      <c r="Q343" s="275"/>
      <c r="R343" s="275"/>
      <c r="S343" s="275"/>
      <c r="T343" s="275"/>
      <c r="U343" s="275"/>
      <c r="AC343" s="275" t="str">
        <f>AC309</f>
        <v>งบประมาณรายจ่าย  ประจำปี พ.ศ.   2562</v>
      </c>
      <c r="AD343" s="275"/>
      <c r="AE343" s="275"/>
      <c r="AF343" s="275"/>
      <c r="AG343" s="275"/>
      <c r="AH343" s="275"/>
      <c r="AR343" s="275" t="str">
        <f>AR309</f>
        <v>งบประมาณรายจ่าย  ประจำปี พ.ศ.   2562</v>
      </c>
      <c r="AS343" s="275"/>
      <c r="AT343" s="275"/>
      <c r="AU343" s="275"/>
      <c r="AV343" s="275"/>
      <c r="AW343" s="275"/>
    </row>
    <row r="344" spans="1:49" ht="23.25">
      <c r="A344" s="275" t="str">
        <f>A310</f>
        <v>ไตรมาสที่   1      ตั้งแต่เดือนตุลาคม   2561   ถึงเดือนธันวาคม  2561</v>
      </c>
      <c r="B344" s="275"/>
      <c r="C344" s="275"/>
      <c r="D344" s="275"/>
      <c r="E344" s="275"/>
      <c r="F344" s="275"/>
      <c r="P344" s="275" t="str">
        <f>P310</f>
        <v>ไตรมาสที่   2      ตั้งแต่เดือนมกราคม    2562   ถึงเดือนมีนาคม   2562</v>
      </c>
      <c r="Q344" s="275"/>
      <c r="R344" s="275"/>
      <c r="S344" s="275"/>
      <c r="T344" s="275"/>
      <c r="U344" s="275"/>
      <c r="AC344" s="275" t="str">
        <f>AC310</f>
        <v>ไตรมาสที่   3      ตั้งแต่เดือนเมษายน   2562   ถึงเดือนมิถุนายน   2562</v>
      </c>
      <c r="AD344" s="275"/>
      <c r="AE344" s="275"/>
      <c r="AF344" s="275"/>
      <c r="AG344" s="275"/>
      <c r="AH344" s="275"/>
      <c r="AR344" s="275" t="str">
        <f>AR310</f>
        <v>ไตรมาสที่   4      ตั้งแต่เดือนกรกฎาคม   2562   ถึงเดือนกันยายน  2562</v>
      </c>
      <c r="AS344" s="275"/>
      <c r="AT344" s="275"/>
      <c r="AU344" s="275"/>
      <c r="AV344" s="275"/>
      <c r="AW344" s="275"/>
    </row>
    <row r="345" spans="1:49" ht="21.75">
      <c r="A345" s="269" t="s">
        <v>269</v>
      </c>
      <c r="B345" s="269"/>
      <c r="C345" s="269"/>
      <c r="D345" s="269"/>
      <c r="E345" s="269"/>
      <c r="F345" s="269"/>
      <c r="P345" s="269" t="s">
        <v>269</v>
      </c>
      <c r="Q345" s="269"/>
      <c r="R345" s="269"/>
      <c r="S345" s="269"/>
      <c r="T345" s="269"/>
      <c r="U345" s="269"/>
      <c r="AC345" s="269" t="s">
        <v>269</v>
      </c>
      <c r="AD345" s="269"/>
      <c r="AE345" s="269"/>
      <c r="AF345" s="269"/>
      <c r="AG345" s="269"/>
      <c r="AH345" s="269"/>
      <c r="AR345" s="269" t="s">
        <v>269</v>
      </c>
      <c r="AS345" s="269"/>
      <c r="AT345" s="269"/>
      <c r="AU345" s="269"/>
      <c r="AV345" s="269"/>
      <c r="AW345" s="269"/>
    </row>
    <row r="347" spans="1:49" ht="21.75">
      <c r="A347" s="7" t="s">
        <v>0</v>
      </c>
      <c r="B347" s="8" t="s">
        <v>1</v>
      </c>
      <c r="C347" s="271" t="s">
        <v>17</v>
      </c>
      <c r="D347" s="271"/>
      <c r="E347" s="271"/>
      <c r="F347" s="271"/>
      <c r="P347" s="7" t="s">
        <v>0</v>
      </c>
      <c r="Q347" s="8" t="s">
        <v>1</v>
      </c>
      <c r="R347" s="271" t="s">
        <v>17</v>
      </c>
      <c r="S347" s="271"/>
      <c r="T347" s="271"/>
      <c r="U347" s="271"/>
      <c r="AC347" s="7" t="s">
        <v>0</v>
      </c>
      <c r="AD347" s="8" t="s">
        <v>1</v>
      </c>
      <c r="AE347" s="271" t="s">
        <v>17</v>
      </c>
      <c r="AF347" s="271"/>
      <c r="AG347" s="271"/>
      <c r="AH347" s="271"/>
      <c r="AR347" s="7" t="s">
        <v>0</v>
      </c>
      <c r="AS347" s="8" t="s">
        <v>1</v>
      </c>
      <c r="AT347" s="271" t="s">
        <v>17</v>
      </c>
      <c r="AU347" s="271"/>
      <c r="AV347" s="271"/>
      <c r="AW347" s="271"/>
    </row>
    <row r="348" spans="1:49" ht="21.75">
      <c r="A348" s="9"/>
      <c r="B348" s="10"/>
      <c r="C348" s="3" t="s">
        <v>5</v>
      </c>
      <c r="D348" s="3" t="s">
        <v>14</v>
      </c>
      <c r="E348" s="3" t="s">
        <v>15</v>
      </c>
      <c r="F348" s="3" t="s">
        <v>16</v>
      </c>
      <c r="P348" s="9"/>
      <c r="Q348" s="10"/>
      <c r="R348" s="3" t="s">
        <v>5</v>
      </c>
      <c r="S348" s="3" t="s">
        <v>58</v>
      </c>
      <c r="T348" s="3" t="s">
        <v>59</v>
      </c>
      <c r="U348" s="3" t="s">
        <v>60</v>
      </c>
      <c r="AC348" s="9"/>
      <c r="AD348" s="10"/>
      <c r="AE348" s="3" t="s">
        <v>5</v>
      </c>
      <c r="AF348" s="3" t="s">
        <v>61</v>
      </c>
      <c r="AG348" s="3" t="s">
        <v>62</v>
      </c>
      <c r="AH348" s="3" t="s">
        <v>63</v>
      </c>
      <c r="AR348" s="9"/>
      <c r="AS348" s="10"/>
      <c r="AT348" s="3" t="s">
        <v>5</v>
      </c>
      <c r="AU348" s="3" t="s">
        <v>64</v>
      </c>
      <c r="AV348" s="3" t="s">
        <v>65</v>
      </c>
      <c r="AW348" s="3" t="s">
        <v>66</v>
      </c>
    </row>
    <row r="349" spans="1:49" ht="21.75">
      <c r="A349" s="3">
        <v>1</v>
      </c>
      <c r="B349" s="1" t="s">
        <v>6</v>
      </c>
      <c r="C349" s="11">
        <f>D349+E349+F349</f>
        <v>0</v>
      </c>
      <c r="D349" s="2">
        <v>0</v>
      </c>
      <c r="E349" s="2">
        <v>0</v>
      </c>
      <c r="F349" s="2">
        <v>0</v>
      </c>
      <c r="P349" s="3">
        <v>1</v>
      </c>
      <c r="Q349" s="1" t="s">
        <v>6</v>
      </c>
      <c r="R349" s="11">
        <f>S349+T349+U349</f>
        <v>0</v>
      </c>
      <c r="S349" s="2">
        <v>0</v>
      </c>
      <c r="T349" s="2">
        <v>0</v>
      </c>
      <c r="U349" s="2">
        <v>0</v>
      </c>
      <c r="AC349" s="3">
        <v>1</v>
      </c>
      <c r="AD349" s="1" t="s">
        <v>6</v>
      </c>
      <c r="AE349" s="11">
        <f>AF349+AG349+AH349</f>
        <v>0</v>
      </c>
      <c r="AF349" s="2">
        <v>0</v>
      </c>
      <c r="AG349" s="2">
        <v>0</v>
      </c>
      <c r="AH349" s="2">
        <v>0</v>
      </c>
      <c r="AR349" s="3">
        <v>1</v>
      </c>
      <c r="AS349" s="1" t="s">
        <v>6</v>
      </c>
      <c r="AT349" s="11">
        <f>AU349+AV349+AW349</f>
        <v>0</v>
      </c>
      <c r="AU349" s="2">
        <v>0</v>
      </c>
      <c r="AV349" s="2">
        <v>0</v>
      </c>
      <c r="AW349" s="2">
        <v>0</v>
      </c>
    </row>
    <row r="350" spans="1:49" ht="21.75">
      <c r="A350" s="3">
        <v>2</v>
      </c>
      <c r="B350" s="1" t="s">
        <v>9</v>
      </c>
      <c r="C350" s="11">
        <f aca="true" t="shared" si="40" ref="C350:C355">D350+E350+F350</f>
        <v>0</v>
      </c>
      <c r="D350" s="2">
        <v>0</v>
      </c>
      <c r="E350" s="2">
        <v>0</v>
      </c>
      <c r="F350" s="2">
        <v>0</v>
      </c>
      <c r="P350" s="3">
        <v>2</v>
      </c>
      <c r="Q350" s="1" t="s">
        <v>9</v>
      </c>
      <c r="R350" s="11">
        <f aca="true" t="shared" si="41" ref="R350:R355">S350+T350+U350</f>
        <v>0</v>
      </c>
      <c r="S350" s="2">
        <v>0</v>
      </c>
      <c r="T350" s="2">
        <v>0</v>
      </c>
      <c r="U350" s="2">
        <v>0</v>
      </c>
      <c r="AC350" s="3">
        <v>2</v>
      </c>
      <c r="AD350" s="1" t="s">
        <v>9</v>
      </c>
      <c r="AE350" s="11">
        <f aca="true" t="shared" si="42" ref="AE350:AE355">AF350+AG350+AH350</f>
        <v>0</v>
      </c>
      <c r="AF350" s="2">
        <v>0</v>
      </c>
      <c r="AG350" s="2">
        <v>0</v>
      </c>
      <c r="AH350" s="2">
        <v>0</v>
      </c>
      <c r="AR350" s="3">
        <v>2</v>
      </c>
      <c r="AS350" s="1" t="s">
        <v>9</v>
      </c>
      <c r="AT350" s="11">
        <f aca="true" t="shared" si="43" ref="AT350:AT355">AU350+AV350+AW350</f>
        <v>0</v>
      </c>
      <c r="AU350" s="2">
        <v>0</v>
      </c>
      <c r="AV350" s="2">
        <v>0</v>
      </c>
      <c r="AW350" s="2">
        <v>0</v>
      </c>
    </row>
    <row r="351" spans="1:51" ht="21.75">
      <c r="A351" s="3">
        <v>3</v>
      </c>
      <c r="B351" s="1" t="s">
        <v>10</v>
      </c>
      <c r="C351" s="11">
        <f t="shared" si="40"/>
        <v>0</v>
      </c>
      <c r="D351" s="2">
        <v>0</v>
      </c>
      <c r="E351" s="2">
        <v>0</v>
      </c>
      <c r="F351" s="2">
        <v>0</v>
      </c>
      <c r="H351" s="6" t="s">
        <v>95</v>
      </c>
      <c r="P351" s="3">
        <v>3</v>
      </c>
      <c r="Q351" s="1" t="s">
        <v>10</v>
      </c>
      <c r="R351" s="11">
        <f t="shared" si="41"/>
        <v>0</v>
      </c>
      <c r="S351" s="2">
        <v>0</v>
      </c>
      <c r="T351" s="2">
        <v>0</v>
      </c>
      <c r="U351" s="2">
        <v>0</v>
      </c>
      <c r="W351" s="6" t="s">
        <v>95</v>
      </c>
      <c r="AC351" s="3">
        <v>3</v>
      </c>
      <c r="AD351" s="1" t="s">
        <v>10</v>
      </c>
      <c r="AE351" s="11">
        <f t="shared" si="42"/>
        <v>0</v>
      </c>
      <c r="AF351" s="2">
        <v>0</v>
      </c>
      <c r="AG351" s="2">
        <v>0</v>
      </c>
      <c r="AH351" s="2">
        <v>0</v>
      </c>
      <c r="AJ351" s="6" t="s">
        <v>95</v>
      </c>
      <c r="AR351" s="3">
        <v>3</v>
      </c>
      <c r="AS351" s="1" t="s">
        <v>10</v>
      </c>
      <c r="AT351" s="11">
        <f t="shared" si="43"/>
        <v>20000</v>
      </c>
      <c r="AU351" s="2">
        <f>'สร้างความเข้มแข็.'!C112</f>
        <v>20000</v>
      </c>
      <c r="AV351" s="2">
        <f>'สร้างความเข้มแข็.'!D112</f>
        <v>0</v>
      </c>
      <c r="AW351" s="2">
        <f>'สร้างความเข้มแข็.'!E112</f>
        <v>0</v>
      </c>
      <c r="AY351" s="6" t="s">
        <v>95</v>
      </c>
    </row>
    <row r="352" spans="1:49" ht="21.75">
      <c r="A352" s="3">
        <v>4</v>
      </c>
      <c r="B352" s="12" t="s">
        <v>11</v>
      </c>
      <c r="C352" s="11">
        <f t="shared" si="40"/>
        <v>0</v>
      </c>
      <c r="D352" s="2">
        <v>0</v>
      </c>
      <c r="E352" s="2">
        <v>0</v>
      </c>
      <c r="F352" s="2">
        <v>0</v>
      </c>
      <c r="P352" s="3">
        <v>4</v>
      </c>
      <c r="Q352" s="12" t="s">
        <v>11</v>
      </c>
      <c r="R352" s="11">
        <f t="shared" si="41"/>
        <v>0</v>
      </c>
      <c r="S352" s="2">
        <v>0</v>
      </c>
      <c r="T352" s="2">
        <v>0</v>
      </c>
      <c r="U352" s="2">
        <v>0</v>
      </c>
      <c r="AC352" s="3">
        <v>4</v>
      </c>
      <c r="AD352" s="12" t="s">
        <v>11</v>
      </c>
      <c r="AE352" s="11">
        <f t="shared" si="42"/>
        <v>0</v>
      </c>
      <c r="AF352" s="2">
        <v>0</v>
      </c>
      <c r="AG352" s="2">
        <v>0</v>
      </c>
      <c r="AH352" s="2">
        <v>0</v>
      </c>
      <c r="AR352" s="3">
        <v>4</v>
      </c>
      <c r="AS352" s="12" t="s">
        <v>11</v>
      </c>
      <c r="AT352" s="11">
        <f t="shared" si="43"/>
        <v>0</v>
      </c>
      <c r="AU352" s="2">
        <v>0</v>
      </c>
      <c r="AV352" s="2">
        <v>0</v>
      </c>
      <c r="AW352" s="2">
        <v>0</v>
      </c>
    </row>
    <row r="353" spans="1:49" ht="21.75">
      <c r="A353" s="3">
        <v>5</v>
      </c>
      <c r="B353" s="12" t="s">
        <v>13</v>
      </c>
      <c r="C353" s="11">
        <f t="shared" si="40"/>
        <v>0</v>
      </c>
      <c r="D353" s="2">
        <v>0</v>
      </c>
      <c r="E353" s="2">
        <v>0</v>
      </c>
      <c r="F353" s="2">
        <v>0</v>
      </c>
      <c r="P353" s="3">
        <v>5</v>
      </c>
      <c r="Q353" s="12" t="s">
        <v>13</v>
      </c>
      <c r="R353" s="11">
        <f t="shared" si="41"/>
        <v>0</v>
      </c>
      <c r="S353" s="2">
        <v>0</v>
      </c>
      <c r="T353" s="2">
        <v>0</v>
      </c>
      <c r="U353" s="2">
        <v>0</v>
      </c>
      <c r="AC353" s="3">
        <v>5</v>
      </c>
      <c r="AD353" s="12" t="s">
        <v>13</v>
      </c>
      <c r="AE353" s="11">
        <f t="shared" si="42"/>
        <v>0</v>
      </c>
      <c r="AF353" s="2">
        <v>0</v>
      </c>
      <c r="AG353" s="2">
        <v>0</v>
      </c>
      <c r="AH353" s="2">
        <v>0</v>
      </c>
      <c r="AR353" s="3">
        <v>5</v>
      </c>
      <c r="AS353" s="12" t="s">
        <v>13</v>
      </c>
      <c r="AT353" s="11">
        <f t="shared" si="43"/>
        <v>0</v>
      </c>
      <c r="AU353" s="2">
        <v>0</v>
      </c>
      <c r="AV353" s="2">
        <v>0</v>
      </c>
      <c r="AW353" s="2">
        <v>0</v>
      </c>
    </row>
    <row r="354" spans="1:49" ht="21.75">
      <c r="A354" s="3">
        <v>6</v>
      </c>
      <c r="B354" s="12" t="s">
        <v>42</v>
      </c>
      <c r="C354" s="11">
        <f t="shared" si="40"/>
        <v>0</v>
      </c>
      <c r="D354" s="2">
        <v>0</v>
      </c>
      <c r="E354" s="2">
        <v>0</v>
      </c>
      <c r="F354" s="2">
        <v>0</v>
      </c>
      <c r="P354" s="3">
        <v>6</v>
      </c>
      <c r="Q354" s="12" t="s">
        <v>42</v>
      </c>
      <c r="R354" s="11">
        <f t="shared" si="41"/>
        <v>0</v>
      </c>
      <c r="S354" s="2">
        <v>0</v>
      </c>
      <c r="T354" s="2">
        <v>0</v>
      </c>
      <c r="U354" s="2">
        <v>0</v>
      </c>
      <c r="AC354" s="3">
        <v>6</v>
      </c>
      <c r="AD354" s="12" t="s">
        <v>42</v>
      </c>
      <c r="AE354" s="11">
        <f t="shared" si="42"/>
        <v>0</v>
      </c>
      <c r="AF354" s="2">
        <v>0</v>
      </c>
      <c r="AG354" s="2">
        <v>0</v>
      </c>
      <c r="AH354" s="2">
        <v>0</v>
      </c>
      <c r="AR354" s="3">
        <v>6</v>
      </c>
      <c r="AS354" s="12" t="s">
        <v>42</v>
      </c>
      <c r="AT354" s="11">
        <f t="shared" si="43"/>
        <v>0</v>
      </c>
      <c r="AU354" s="2">
        <v>0</v>
      </c>
      <c r="AV354" s="2">
        <v>0</v>
      </c>
      <c r="AW354" s="2">
        <v>0</v>
      </c>
    </row>
    <row r="355" spans="1:49" ht="21.75">
      <c r="A355" s="3">
        <v>7</v>
      </c>
      <c r="B355" s="1" t="s">
        <v>29</v>
      </c>
      <c r="C355" s="11">
        <f t="shared" si="40"/>
        <v>0</v>
      </c>
      <c r="D355" s="2">
        <v>0</v>
      </c>
      <c r="E355" s="2">
        <v>0</v>
      </c>
      <c r="F355" s="2">
        <v>0</v>
      </c>
      <c r="P355" s="3">
        <v>7</v>
      </c>
      <c r="Q355" s="1" t="s">
        <v>29</v>
      </c>
      <c r="R355" s="11">
        <f t="shared" si="41"/>
        <v>0</v>
      </c>
      <c r="S355" s="2">
        <v>0</v>
      </c>
      <c r="T355" s="2">
        <v>0</v>
      </c>
      <c r="U355" s="2">
        <v>0</v>
      </c>
      <c r="AC355" s="3">
        <v>7</v>
      </c>
      <c r="AD355" s="1" t="s">
        <v>29</v>
      </c>
      <c r="AE355" s="11">
        <f t="shared" si="42"/>
        <v>0</v>
      </c>
      <c r="AF355" s="2">
        <v>0</v>
      </c>
      <c r="AG355" s="2">
        <v>0</v>
      </c>
      <c r="AH355" s="2">
        <v>0</v>
      </c>
      <c r="AR355" s="3">
        <v>7</v>
      </c>
      <c r="AS355" s="1" t="s">
        <v>29</v>
      </c>
      <c r="AT355" s="11">
        <f t="shared" si="43"/>
        <v>0</v>
      </c>
      <c r="AU355" s="2">
        <v>0</v>
      </c>
      <c r="AV355" s="2">
        <v>0</v>
      </c>
      <c r="AW355" s="2">
        <v>0</v>
      </c>
    </row>
    <row r="356" spans="1:49" ht="21.75">
      <c r="A356" s="3"/>
      <c r="B356" s="1"/>
      <c r="C356" s="11"/>
      <c r="D356" s="2"/>
      <c r="E356" s="2"/>
      <c r="F356" s="2"/>
      <c r="P356" s="3"/>
      <c r="Q356" s="1"/>
      <c r="R356" s="11"/>
      <c r="S356" s="2"/>
      <c r="T356" s="2"/>
      <c r="U356" s="2"/>
      <c r="AC356" s="3"/>
      <c r="AD356" s="1"/>
      <c r="AE356" s="11"/>
      <c r="AF356" s="2"/>
      <c r="AG356" s="2"/>
      <c r="AH356" s="2"/>
      <c r="AR356" s="3"/>
      <c r="AS356" s="1"/>
      <c r="AT356" s="11"/>
      <c r="AU356" s="2"/>
      <c r="AV356" s="2"/>
      <c r="AW356" s="2"/>
    </row>
    <row r="357" spans="1:50" ht="21.75">
      <c r="A357" s="272" t="s">
        <v>5</v>
      </c>
      <c r="B357" s="273"/>
      <c r="C357" s="14">
        <f>SUM(C349:C356)</f>
        <v>0</v>
      </c>
      <c r="D357" s="14">
        <f>SUM(D349:D356)</f>
        <v>0</v>
      </c>
      <c r="E357" s="14">
        <f>SUM(E349:E356)</f>
        <v>0</v>
      </c>
      <c r="F357" s="14">
        <f>SUM(F349:F356)</f>
        <v>0</v>
      </c>
      <c r="G357" s="15">
        <f>SUM(D357:F357)</f>
        <v>0</v>
      </c>
      <c r="P357" s="272" t="s">
        <v>5</v>
      </c>
      <c r="Q357" s="273"/>
      <c r="R357" s="14">
        <f>SUM(R349:R356)</f>
        <v>0</v>
      </c>
      <c r="S357" s="14">
        <f>SUM(S349:S356)</f>
        <v>0</v>
      </c>
      <c r="T357" s="14">
        <f>SUM(T349:T356)</f>
        <v>0</v>
      </c>
      <c r="U357" s="14">
        <f>SUM(U349:U356)</f>
        <v>0</v>
      </c>
      <c r="V357" s="15">
        <f>SUM(S357:U357)</f>
        <v>0</v>
      </c>
      <c r="AC357" s="272" t="s">
        <v>5</v>
      </c>
      <c r="AD357" s="273"/>
      <c r="AE357" s="14">
        <f>SUM(AE349:AE356)</f>
        <v>0</v>
      </c>
      <c r="AF357" s="14">
        <f>SUM(AF349:AF356)</f>
        <v>0</v>
      </c>
      <c r="AG357" s="14">
        <f>SUM(AG349:AG356)</f>
        <v>0</v>
      </c>
      <c r="AH357" s="14">
        <f>SUM(AH349:AH356)</f>
        <v>0</v>
      </c>
      <c r="AI357" s="15">
        <f>SUM(AF357:AH357)</f>
        <v>0</v>
      </c>
      <c r="AR357" s="272" t="s">
        <v>5</v>
      </c>
      <c r="AS357" s="273"/>
      <c r="AT357" s="14">
        <f>SUM(AT349:AT356)</f>
        <v>20000</v>
      </c>
      <c r="AU357" s="14">
        <f>SUM(AU349:AU356)</f>
        <v>20000</v>
      </c>
      <c r="AV357" s="14">
        <f>SUM(AV349:AV356)</f>
        <v>0</v>
      </c>
      <c r="AW357" s="14">
        <f>SUM(AW349:AW356)</f>
        <v>0</v>
      </c>
      <c r="AX357" s="15">
        <f>SUM(AU357:AW357)</f>
        <v>20000</v>
      </c>
    </row>
    <row r="358" spans="1:44" ht="21.75">
      <c r="A358" s="16" t="s">
        <v>18</v>
      </c>
      <c r="P358" s="16" t="s">
        <v>18</v>
      </c>
      <c r="AC358" s="16" t="s">
        <v>18</v>
      </c>
      <c r="AR358" s="16" t="s">
        <v>18</v>
      </c>
    </row>
    <row r="359" spans="2:45" ht="21.75">
      <c r="B359" s="4" t="s">
        <v>19</v>
      </c>
      <c r="Q359" s="4" t="s">
        <v>19</v>
      </c>
      <c r="AD359" s="4" t="s">
        <v>19</v>
      </c>
      <c r="AS359" s="4" t="s">
        <v>19</v>
      </c>
    </row>
    <row r="360" spans="2:45" ht="21.75">
      <c r="B360" s="4" t="s">
        <v>19</v>
      </c>
      <c r="Q360" s="4" t="s">
        <v>19</v>
      </c>
      <c r="AD360" s="4" t="s">
        <v>19</v>
      </c>
      <c r="AS360" s="4" t="s">
        <v>19</v>
      </c>
    </row>
    <row r="361" spans="2:45" ht="21.75">
      <c r="B361" s="4" t="s">
        <v>19</v>
      </c>
      <c r="Q361" s="4" t="s">
        <v>19</v>
      </c>
      <c r="AD361" s="4" t="s">
        <v>19</v>
      </c>
      <c r="AS361" s="4" t="s">
        <v>19</v>
      </c>
    </row>
    <row r="372" spans="2:45" ht="21.75">
      <c r="B372" s="5"/>
      <c r="Q372" s="5"/>
      <c r="AD372" s="5"/>
      <c r="AS372" s="5"/>
    </row>
    <row r="376" spans="1:49" ht="21.75">
      <c r="A376" s="269" t="s">
        <v>57</v>
      </c>
      <c r="B376" s="269"/>
      <c r="C376" s="269"/>
      <c r="D376" s="269"/>
      <c r="E376" s="269"/>
      <c r="F376" s="269"/>
      <c r="P376" s="269" t="s">
        <v>57</v>
      </c>
      <c r="Q376" s="269"/>
      <c r="R376" s="269"/>
      <c r="S376" s="269"/>
      <c r="T376" s="269"/>
      <c r="U376" s="269"/>
      <c r="AC376" s="269" t="s">
        <v>57</v>
      </c>
      <c r="AD376" s="269"/>
      <c r="AE376" s="269"/>
      <c r="AF376" s="269"/>
      <c r="AG376" s="269"/>
      <c r="AH376" s="269"/>
      <c r="AR376" s="269" t="s">
        <v>57</v>
      </c>
      <c r="AS376" s="269"/>
      <c r="AT376" s="269"/>
      <c r="AU376" s="269"/>
      <c r="AV376" s="269"/>
      <c r="AW376" s="269"/>
    </row>
    <row r="377" spans="1:49" ht="21.75">
      <c r="A377" s="269" t="s">
        <v>43</v>
      </c>
      <c r="B377" s="269"/>
      <c r="C377" s="269"/>
      <c r="D377" s="269"/>
      <c r="E377" s="269"/>
      <c r="F377" s="269"/>
      <c r="P377" s="269" t="s">
        <v>43</v>
      </c>
      <c r="Q377" s="269"/>
      <c r="R377" s="269"/>
      <c r="S377" s="269"/>
      <c r="T377" s="269"/>
      <c r="U377" s="269"/>
      <c r="AC377" s="269" t="s">
        <v>43</v>
      </c>
      <c r="AD377" s="269"/>
      <c r="AE377" s="269"/>
      <c r="AF377" s="269"/>
      <c r="AG377" s="269"/>
      <c r="AH377" s="269"/>
      <c r="AR377" s="269" t="s">
        <v>43</v>
      </c>
      <c r="AS377" s="269"/>
      <c r="AT377" s="269"/>
      <c r="AU377" s="269"/>
      <c r="AV377" s="269"/>
      <c r="AW377" s="269"/>
    </row>
    <row r="378" spans="1:49" ht="23.25">
      <c r="A378" s="275" t="str">
        <f>A343</f>
        <v>งบประมาณรายจ่าย  ประจำปี พ.ศ.   2562</v>
      </c>
      <c r="B378" s="275"/>
      <c r="C378" s="275"/>
      <c r="D378" s="275"/>
      <c r="E378" s="275"/>
      <c r="F378" s="275"/>
      <c r="P378" s="275" t="str">
        <f>P343</f>
        <v>งบประมาณรายจ่าย  ประจำปี พ.ศ.   2562</v>
      </c>
      <c r="Q378" s="275"/>
      <c r="R378" s="275"/>
      <c r="S378" s="275"/>
      <c r="T378" s="275"/>
      <c r="U378" s="275"/>
      <c r="AC378" s="275" t="str">
        <f>AC343</f>
        <v>งบประมาณรายจ่าย  ประจำปี พ.ศ.   2562</v>
      </c>
      <c r="AD378" s="275"/>
      <c r="AE378" s="275"/>
      <c r="AF378" s="275"/>
      <c r="AG378" s="275"/>
      <c r="AH378" s="275"/>
      <c r="AR378" s="275" t="str">
        <f>AR343</f>
        <v>งบประมาณรายจ่าย  ประจำปี พ.ศ.   2562</v>
      </c>
      <c r="AS378" s="275"/>
      <c r="AT378" s="275"/>
      <c r="AU378" s="275"/>
      <c r="AV378" s="275"/>
      <c r="AW378" s="275"/>
    </row>
    <row r="379" spans="1:49" ht="23.25">
      <c r="A379" s="275" t="str">
        <f>A344</f>
        <v>ไตรมาสที่   1      ตั้งแต่เดือนตุลาคม   2561   ถึงเดือนธันวาคม  2561</v>
      </c>
      <c r="B379" s="275"/>
      <c r="C379" s="275"/>
      <c r="D379" s="275"/>
      <c r="E379" s="275"/>
      <c r="F379" s="275"/>
      <c r="P379" s="275" t="str">
        <f>P344</f>
        <v>ไตรมาสที่   2      ตั้งแต่เดือนมกราคม    2562   ถึงเดือนมีนาคม   2562</v>
      </c>
      <c r="Q379" s="275"/>
      <c r="R379" s="275"/>
      <c r="S379" s="275"/>
      <c r="T379" s="275"/>
      <c r="U379" s="275"/>
      <c r="AC379" s="275" t="str">
        <f>AC344</f>
        <v>ไตรมาสที่   3      ตั้งแต่เดือนเมษายน   2562   ถึงเดือนมิถุนายน   2562</v>
      </c>
      <c r="AD379" s="275"/>
      <c r="AE379" s="275"/>
      <c r="AF379" s="275"/>
      <c r="AG379" s="275"/>
      <c r="AH379" s="275"/>
      <c r="AR379" s="275" t="str">
        <f>AR344</f>
        <v>ไตรมาสที่   4      ตั้งแต่เดือนกรกฎาคม   2562   ถึงเดือนกันยายน  2562</v>
      </c>
      <c r="AS379" s="275"/>
      <c r="AT379" s="275"/>
      <c r="AU379" s="275"/>
      <c r="AV379" s="275"/>
      <c r="AW379" s="275"/>
    </row>
    <row r="381" spans="1:49" ht="21.75">
      <c r="A381" s="7" t="s">
        <v>0</v>
      </c>
      <c r="B381" s="8" t="s">
        <v>1</v>
      </c>
      <c r="C381" s="271" t="s">
        <v>17</v>
      </c>
      <c r="D381" s="271"/>
      <c r="E381" s="271"/>
      <c r="F381" s="271"/>
      <c r="P381" s="7" t="s">
        <v>0</v>
      </c>
      <c r="Q381" s="8" t="s">
        <v>1</v>
      </c>
      <c r="R381" s="271" t="s">
        <v>17</v>
      </c>
      <c r="S381" s="271"/>
      <c r="T381" s="271"/>
      <c r="U381" s="271"/>
      <c r="AC381" s="7" t="s">
        <v>0</v>
      </c>
      <c r="AD381" s="8" t="s">
        <v>1</v>
      </c>
      <c r="AE381" s="271" t="s">
        <v>17</v>
      </c>
      <c r="AF381" s="271"/>
      <c r="AG381" s="271"/>
      <c r="AH381" s="271"/>
      <c r="AR381" s="7" t="s">
        <v>0</v>
      </c>
      <c r="AS381" s="8" t="s">
        <v>1</v>
      </c>
      <c r="AT381" s="271" t="s">
        <v>17</v>
      </c>
      <c r="AU381" s="271"/>
      <c r="AV381" s="271"/>
      <c r="AW381" s="271"/>
    </row>
    <row r="382" spans="1:49" ht="21.75">
      <c r="A382" s="9"/>
      <c r="B382" s="10"/>
      <c r="C382" s="3" t="s">
        <v>5</v>
      </c>
      <c r="D382" s="3" t="s">
        <v>14</v>
      </c>
      <c r="E382" s="3" t="s">
        <v>15</v>
      </c>
      <c r="F382" s="3" t="s">
        <v>16</v>
      </c>
      <c r="P382" s="9"/>
      <c r="Q382" s="10"/>
      <c r="R382" s="3" t="s">
        <v>5</v>
      </c>
      <c r="S382" s="3" t="s">
        <v>58</v>
      </c>
      <c r="T382" s="3" t="s">
        <v>59</v>
      </c>
      <c r="U382" s="3" t="s">
        <v>60</v>
      </c>
      <c r="AC382" s="9"/>
      <c r="AD382" s="10"/>
      <c r="AE382" s="3" t="s">
        <v>5</v>
      </c>
      <c r="AF382" s="3" t="s">
        <v>61</v>
      </c>
      <c r="AG382" s="3" t="s">
        <v>62</v>
      </c>
      <c r="AH382" s="3" t="s">
        <v>63</v>
      </c>
      <c r="AR382" s="9"/>
      <c r="AS382" s="10"/>
      <c r="AT382" s="3" t="s">
        <v>5</v>
      </c>
      <c r="AU382" s="3" t="s">
        <v>64</v>
      </c>
      <c r="AV382" s="3" t="s">
        <v>65</v>
      </c>
      <c r="AW382" s="3" t="s">
        <v>66</v>
      </c>
    </row>
    <row r="383" spans="1:51" ht="21.75">
      <c r="A383" s="3">
        <v>1</v>
      </c>
      <c r="B383" s="1" t="s">
        <v>6</v>
      </c>
      <c r="C383" s="11">
        <f aca="true" t="shared" si="44" ref="C383:C389">D383+E383+F383</f>
        <v>2765640</v>
      </c>
      <c r="D383" s="2">
        <f aca="true" t="shared" si="45" ref="D383:F389">D8+D43+D77+D111+D145+D179+D213+D247+D281+D315+D349</f>
        <v>921880</v>
      </c>
      <c r="E383" s="2">
        <f t="shared" si="45"/>
        <v>921880</v>
      </c>
      <c r="F383" s="2">
        <f t="shared" si="45"/>
        <v>921880</v>
      </c>
      <c r="P383" s="3">
        <v>1</v>
      </c>
      <c r="Q383" s="1" t="s">
        <v>6</v>
      </c>
      <c r="R383" s="11">
        <f aca="true" t="shared" si="46" ref="R383:R389">S383+T383+U383</f>
        <v>2765640</v>
      </c>
      <c r="S383" s="2">
        <f aca="true" t="shared" si="47" ref="S383:U389">S8+S43+S77+S111+S145+S179+S213+S247+S281+S315+S349</f>
        <v>921880</v>
      </c>
      <c r="T383" s="2">
        <f t="shared" si="47"/>
        <v>921880</v>
      </c>
      <c r="U383" s="2">
        <f t="shared" si="47"/>
        <v>921880</v>
      </c>
      <c r="AC383" s="3">
        <v>1</v>
      </c>
      <c r="AD383" s="1" t="s">
        <v>6</v>
      </c>
      <c r="AE383" s="11">
        <f>AF383+AG383+AH383</f>
        <v>2757660</v>
      </c>
      <c r="AF383" s="2">
        <f aca="true" t="shared" si="48" ref="AF383:AH389">AF8+AF43+AF77+AF111+AF145+AF179+AF213+AF247+AF281+AF315+AF349</f>
        <v>919220</v>
      </c>
      <c r="AG383" s="2">
        <f t="shared" si="48"/>
        <v>919220</v>
      </c>
      <c r="AH383" s="2">
        <f t="shared" si="48"/>
        <v>919220</v>
      </c>
      <c r="AJ383" s="6" t="e">
        <f>#REF!+#REF!</f>
        <v>#REF!</v>
      </c>
      <c r="AR383" s="3">
        <v>1</v>
      </c>
      <c r="AS383" s="1" t="s">
        <v>6</v>
      </c>
      <c r="AT383" s="11">
        <f aca="true" t="shared" si="49" ref="AT383:AT390">AU383+AV383+AW383</f>
        <v>2077710</v>
      </c>
      <c r="AU383" s="2">
        <f aca="true" t="shared" si="50" ref="AU383:AW389">AU8+AU43+AU77+AU111+AU145+AU179+AU213+AU247+AU281+AU315+AU349</f>
        <v>692570</v>
      </c>
      <c r="AV383" s="2">
        <f t="shared" si="50"/>
        <v>692570</v>
      </c>
      <c r="AW383" s="2">
        <f t="shared" si="50"/>
        <v>692570</v>
      </c>
      <c r="AY383" s="6" t="e">
        <f>#REF!+#REF!</f>
        <v>#REF!</v>
      </c>
    </row>
    <row r="384" spans="1:51" ht="21.75">
      <c r="A384" s="3">
        <v>2</v>
      </c>
      <c r="B384" s="1" t="s">
        <v>9</v>
      </c>
      <c r="C384" s="11">
        <f t="shared" si="44"/>
        <v>124200</v>
      </c>
      <c r="D384" s="2">
        <f t="shared" si="45"/>
        <v>26400</v>
      </c>
      <c r="E384" s="2">
        <f t="shared" si="45"/>
        <v>68400</v>
      </c>
      <c r="F384" s="2">
        <f t="shared" si="45"/>
        <v>29400</v>
      </c>
      <c r="P384" s="3">
        <v>2</v>
      </c>
      <c r="Q384" s="1" t="s">
        <v>9</v>
      </c>
      <c r="R384" s="11">
        <f t="shared" si="46"/>
        <v>130200</v>
      </c>
      <c r="S384" s="2">
        <f t="shared" si="47"/>
        <v>77400</v>
      </c>
      <c r="T384" s="2">
        <f t="shared" si="47"/>
        <v>26400</v>
      </c>
      <c r="U384" s="2">
        <f t="shared" si="47"/>
        <v>26400</v>
      </c>
      <c r="AC384" s="3">
        <v>2</v>
      </c>
      <c r="AD384" s="1" t="s">
        <v>9</v>
      </c>
      <c r="AE384" s="11">
        <f>AF384+AG384+AH384</f>
        <v>155500</v>
      </c>
      <c r="AF384" s="2">
        <f t="shared" si="48"/>
        <v>28500</v>
      </c>
      <c r="AG384" s="2">
        <f t="shared" si="48"/>
        <v>68500</v>
      </c>
      <c r="AH384" s="2">
        <f t="shared" si="48"/>
        <v>58500</v>
      </c>
      <c r="AJ384" s="6" t="e">
        <f>#REF!</f>
        <v>#REF!</v>
      </c>
      <c r="AR384" s="3">
        <v>2</v>
      </c>
      <c r="AS384" s="1" t="s">
        <v>9</v>
      </c>
      <c r="AT384" s="11">
        <f t="shared" si="49"/>
        <v>78500</v>
      </c>
      <c r="AU384" s="2">
        <f t="shared" si="50"/>
        <v>28500</v>
      </c>
      <c r="AV384" s="2">
        <f t="shared" si="50"/>
        <v>26500</v>
      </c>
      <c r="AW384" s="2">
        <f t="shared" si="50"/>
        <v>23500</v>
      </c>
      <c r="AY384" s="6" t="e">
        <f>#REF!</f>
        <v>#REF!</v>
      </c>
    </row>
    <row r="385" spans="1:51" ht="21.75">
      <c r="A385" s="3">
        <v>3</v>
      </c>
      <c r="B385" s="1" t="s">
        <v>10</v>
      </c>
      <c r="C385" s="11">
        <f t="shared" si="44"/>
        <v>1057700</v>
      </c>
      <c r="D385" s="2">
        <f t="shared" si="45"/>
        <v>762700</v>
      </c>
      <c r="E385" s="2">
        <f t="shared" si="45"/>
        <v>187500</v>
      </c>
      <c r="F385" s="2">
        <f t="shared" si="45"/>
        <v>107500</v>
      </c>
      <c r="P385" s="3">
        <v>3</v>
      </c>
      <c r="Q385" s="1" t="s">
        <v>10</v>
      </c>
      <c r="R385" s="11">
        <f t="shared" si="46"/>
        <v>429000</v>
      </c>
      <c r="S385" s="2">
        <f t="shared" si="47"/>
        <v>155000</v>
      </c>
      <c r="T385" s="2">
        <f t="shared" si="47"/>
        <v>102000</v>
      </c>
      <c r="U385" s="2">
        <f t="shared" si="47"/>
        <v>172000</v>
      </c>
      <c r="AC385" s="3">
        <v>3</v>
      </c>
      <c r="AD385" s="1" t="s">
        <v>10</v>
      </c>
      <c r="AE385" s="11">
        <f>AF385+AG385+AH385</f>
        <v>868100</v>
      </c>
      <c r="AF385" s="2">
        <f t="shared" si="48"/>
        <v>372000</v>
      </c>
      <c r="AG385" s="2">
        <f t="shared" si="48"/>
        <v>220000</v>
      </c>
      <c r="AH385" s="2">
        <f t="shared" si="48"/>
        <v>276100</v>
      </c>
      <c r="AJ385" s="6" t="e">
        <f>#REF!</f>
        <v>#REF!</v>
      </c>
      <c r="AR385" s="3">
        <v>3</v>
      </c>
      <c r="AS385" s="1" t="s">
        <v>10</v>
      </c>
      <c r="AT385" s="11">
        <f t="shared" si="49"/>
        <v>1299650</v>
      </c>
      <c r="AU385" s="2">
        <f t="shared" si="50"/>
        <v>657000</v>
      </c>
      <c r="AV385" s="2">
        <f t="shared" si="50"/>
        <v>480000</v>
      </c>
      <c r="AW385" s="2">
        <f t="shared" si="50"/>
        <v>162650</v>
      </c>
      <c r="AY385" s="6" t="e">
        <f>#REF!</f>
        <v>#REF!</v>
      </c>
    </row>
    <row r="386" spans="1:51" ht="21.75">
      <c r="A386" s="3">
        <v>4</v>
      </c>
      <c r="B386" s="12" t="s">
        <v>11</v>
      </c>
      <c r="C386" s="11">
        <f t="shared" si="44"/>
        <v>175500</v>
      </c>
      <c r="D386" s="2">
        <f t="shared" si="45"/>
        <v>58500</v>
      </c>
      <c r="E386" s="2">
        <f t="shared" si="45"/>
        <v>58500</v>
      </c>
      <c r="F386" s="2">
        <f t="shared" si="45"/>
        <v>58500</v>
      </c>
      <c r="P386" s="3">
        <v>4</v>
      </c>
      <c r="Q386" s="12" t="s">
        <v>11</v>
      </c>
      <c r="R386" s="11">
        <f t="shared" si="46"/>
        <v>342000</v>
      </c>
      <c r="S386" s="2">
        <f t="shared" si="47"/>
        <v>114000</v>
      </c>
      <c r="T386" s="2">
        <f t="shared" si="47"/>
        <v>99000</v>
      </c>
      <c r="U386" s="2">
        <f t="shared" si="47"/>
        <v>129000</v>
      </c>
      <c r="AC386" s="3">
        <v>4</v>
      </c>
      <c r="AD386" s="12" t="s">
        <v>11</v>
      </c>
      <c r="AE386" s="11">
        <f aca="true" t="shared" si="51" ref="AE386:AE391">AF386+AG386+AH386</f>
        <v>203000</v>
      </c>
      <c r="AF386" s="2">
        <f t="shared" si="48"/>
        <v>31000</v>
      </c>
      <c r="AG386" s="2">
        <f t="shared" si="48"/>
        <v>26000</v>
      </c>
      <c r="AH386" s="2">
        <f t="shared" si="48"/>
        <v>146000</v>
      </c>
      <c r="AJ386" s="6" t="e">
        <f>#REF!</f>
        <v>#REF!</v>
      </c>
      <c r="AR386" s="3">
        <v>4</v>
      </c>
      <c r="AS386" s="12" t="s">
        <v>11</v>
      </c>
      <c r="AT386" s="11">
        <f t="shared" si="49"/>
        <v>579500</v>
      </c>
      <c r="AU386" s="2">
        <f t="shared" si="50"/>
        <v>226500</v>
      </c>
      <c r="AV386" s="2">
        <f t="shared" si="50"/>
        <v>137000</v>
      </c>
      <c r="AW386" s="2">
        <f t="shared" si="50"/>
        <v>216000</v>
      </c>
      <c r="AY386" s="6" t="e">
        <f>#REF!</f>
        <v>#REF!</v>
      </c>
    </row>
    <row r="387" spans="1:51" ht="21.75">
      <c r="A387" s="3">
        <v>5</v>
      </c>
      <c r="B387" s="12" t="s">
        <v>13</v>
      </c>
      <c r="C387" s="11">
        <f t="shared" si="44"/>
        <v>171100</v>
      </c>
      <c r="D387" s="2">
        <f t="shared" si="45"/>
        <v>127700</v>
      </c>
      <c r="E387" s="2">
        <f t="shared" si="45"/>
        <v>21700</v>
      </c>
      <c r="F387" s="2">
        <f t="shared" si="45"/>
        <v>21700</v>
      </c>
      <c r="P387" s="3">
        <v>5</v>
      </c>
      <c r="Q387" s="12" t="s">
        <v>13</v>
      </c>
      <c r="R387" s="11">
        <f t="shared" si="46"/>
        <v>71100</v>
      </c>
      <c r="S387" s="2">
        <f t="shared" si="47"/>
        <v>23700</v>
      </c>
      <c r="T387" s="2">
        <f t="shared" si="47"/>
        <v>23700</v>
      </c>
      <c r="U387" s="2">
        <f t="shared" si="47"/>
        <v>23700</v>
      </c>
      <c r="AC387" s="3">
        <v>5</v>
      </c>
      <c r="AD387" s="12" t="s">
        <v>13</v>
      </c>
      <c r="AE387" s="11">
        <f t="shared" si="51"/>
        <v>99600</v>
      </c>
      <c r="AF387" s="2">
        <f t="shared" si="48"/>
        <v>33200</v>
      </c>
      <c r="AG387" s="2">
        <f t="shared" si="48"/>
        <v>33200</v>
      </c>
      <c r="AH387" s="2">
        <f t="shared" si="48"/>
        <v>33200</v>
      </c>
      <c r="AJ387" s="6" t="e">
        <f>#REF!</f>
        <v>#REF!</v>
      </c>
      <c r="AR387" s="3">
        <v>5</v>
      </c>
      <c r="AS387" s="12" t="s">
        <v>13</v>
      </c>
      <c r="AT387" s="11">
        <f t="shared" si="49"/>
        <v>83600</v>
      </c>
      <c r="AU387" s="2">
        <f t="shared" si="50"/>
        <v>28200</v>
      </c>
      <c r="AV387" s="2">
        <f t="shared" si="50"/>
        <v>28200</v>
      </c>
      <c r="AW387" s="2">
        <f t="shared" si="50"/>
        <v>27200</v>
      </c>
      <c r="AY387" s="6" t="e">
        <f>#REF!</f>
        <v>#REF!</v>
      </c>
    </row>
    <row r="388" spans="1:51" ht="21.75">
      <c r="A388" s="3">
        <v>6</v>
      </c>
      <c r="B388" s="12" t="s">
        <v>42</v>
      </c>
      <c r="C388" s="11">
        <f t="shared" si="44"/>
        <v>1027180</v>
      </c>
      <c r="D388" s="2">
        <f t="shared" si="45"/>
        <v>0</v>
      </c>
      <c r="E388" s="2">
        <f t="shared" si="45"/>
        <v>1027180</v>
      </c>
      <c r="F388" s="2">
        <f t="shared" si="45"/>
        <v>0</v>
      </c>
      <c r="P388" s="3">
        <v>6</v>
      </c>
      <c r="Q388" s="12" t="s">
        <v>42</v>
      </c>
      <c r="R388" s="11">
        <f t="shared" si="46"/>
        <v>0</v>
      </c>
      <c r="S388" s="2">
        <f t="shared" si="47"/>
        <v>0</v>
      </c>
      <c r="T388" s="2">
        <f t="shared" si="47"/>
        <v>0</v>
      </c>
      <c r="U388" s="2">
        <f t="shared" si="47"/>
        <v>0</v>
      </c>
      <c r="AC388" s="3">
        <v>6</v>
      </c>
      <c r="AD388" s="12" t="s">
        <v>42</v>
      </c>
      <c r="AE388" s="11">
        <f t="shared" si="51"/>
        <v>1027180</v>
      </c>
      <c r="AF388" s="2">
        <f t="shared" si="48"/>
        <v>0</v>
      </c>
      <c r="AG388" s="2">
        <f t="shared" si="48"/>
        <v>0</v>
      </c>
      <c r="AH388" s="2">
        <f t="shared" si="48"/>
        <v>1027180</v>
      </c>
      <c r="AJ388" s="6" t="e">
        <f>#REF!</f>
        <v>#REF!</v>
      </c>
      <c r="AR388" s="3">
        <v>6</v>
      </c>
      <c r="AS388" s="12" t="s">
        <v>42</v>
      </c>
      <c r="AT388" s="11">
        <f t="shared" si="49"/>
        <v>20000</v>
      </c>
      <c r="AU388" s="2">
        <f t="shared" si="50"/>
        <v>20000</v>
      </c>
      <c r="AV388" s="2">
        <f t="shared" si="50"/>
        <v>0</v>
      </c>
      <c r="AW388" s="2">
        <f t="shared" si="50"/>
        <v>0</v>
      </c>
      <c r="AY388" s="6" t="e">
        <f>#REF!</f>
        <v>#REF!</v>
      </c>
    </row>
    <row r="389" spans="1:49" ht="21.75">
      <c r="A389" s="3">
        <v>7</v>
      </c>
      <c r="B389" s="1" t="s">
        <v>29</v>
      </c>
      <c r="C389" s="11">
        <f t="shared" si="44"/>
        <v>76200</v>
      </c>
      <c r="D389" s="2">
        <f t="shared" si="45"/>
        <v>0</v>
      </c>
      <c r="E389" s="2">
        <f t="shared" si="45"/>
        <v>0</v>
      </c>
      <c r="F389" s="2">
        <f t="shared" si="45"/>
        <v>76200</v>
      </c>
      <c r="P389" s="3">
        <v>7</v>
      </c>
      <c r="Q389" s="1" t="s">
        <v>29</v>
      </c>
      <c r="R389" s="11">
        <f t="shared" si="46"/>
        <v>9500</v>
      </c>
      <c r="S389" s="2">
        <f t="shared" si="47"/>
        <v>9500</v>
      </c>
      <c r="T389" s="2">
        <f t="shared" si="47"/>
        <v>0</v>
      </c>
      <c r="U389" s="2">
        <f t="shared" si="47"/>
        <v>0</v>
      </c>
      <c r="AC389" s="3">
        <v>7</v>
      </c>
      <c r="AD389" s="1" t="s">
        <v>29</v>
      </c>
      <c r="AE389" s="11">
        <f t="shared" si="51"/>
        <v>0</v>
      </c>
      <c r="AF389" s="2">
        <f t="shared" si="48"/>
        <v>0</v>
      </c>
      <c r="AG389" s="2">
        <f t="shared" si="48"/>
        <v>0</v>
      </c>
      <c r="AH389" s="2">
        <f t="shared" si="48"/>
        <v>0</v>
      </c>
      <c r="AR389" s="3">
        <v>7</v>
      </c>
      <c r="AS389" s="1" t="s">
        <v>29</v>
      </c>
      <c r="AT389" s="11">
        <f t="shared" si="49"/>
        <v>100000</v>
      </c>
      <c r="AU389" s="2">
        <f t="shared" si="50"/>
        <v>100000</v>
      </c>
      <c r="AV389" s="2">
        <f t="shared" si="50"/>
        <v>0</v>
      </c>
      <c r="AW389" s="2">
        <f t="shared" si="50"/>
        <v>0</v>
      </c>
    </row>
    <row r="390" spans="1:51" ht="21.75">
      <c r="A390" s="3"/>
      <c r="B390" s="1"/>
      <c r="C390" s="11"/>
      <c r="D390" s="2"/>
      <c r="E390" s="2"/>
      <c r="F390" s="2"/>
      <c r="P390" s="3"/>
      <c r="Q390" s="1"/>
      <c r="R390" s="11"/>
      <c r="S390" s="2"/>
      <c r="T390" s="2"/>
      <c r="U390" s="2"/>
      <c r="AC390" s="3"/>
      <c r="AD390" s="1"/>
      <c r="AE390" s="11">
        <f t="shared" si="51"/>
        <v>0</v>
      </c>
      <c r="AF390" s="2">
        <f>AF14+AF50+AF84+AF118+AF152+AF186+AF220+AF254+AF288+AF322+AF356</f>
        <v>0</v>
      </c>
      <c r="AG390" s="2">
        <f>AG14+AG50+AG84+AG118+AG152+AG186+AG220+AG254+AG288+AG322+AG356</f>
        <v>0</v>
      </c>
      <c r="AH390" s="2">
        <f>AH14+AH50+AH84+AH118+AH152+AH186+AH220+AH254+AH288+AH322+AH356</f>
        <v>0</v>
      </c>
      <c r="AJ390" s="6" t="e">
        <f>#REF!</f>
        <v>#REF!</v>
      </c>
      <c r="AR390" s="3"/>
      <c r="AS390" s="1"/>
      <c r="AT390" s="11">
        <f t="shared" si="49"/>
        <v>0</v>
      </c>
      <c r="AU390" s="2"/>
      <c r="AV390" s="2">
        <f>AV14+AV50+AV84+AV118+AV152+AV186+AV220+AV254+AV288+AV322+AV356</f>
        <v>0</v>
      </c>
      <c r="AW390" s="2">
        <f>AW14+AW50+AW84+AW118+AW152+AW186+AW220+AW254+AW288+AW322+AW356</f>
        <v>0</v>
      </c>
      <c r="AY390" s="6" t="e">
        <f>#REF!</f>
        <v>#REF!</v>
      </c>
    </row>
    <row r="391" spans="1:51" ht="21.75">
      <c r="A391" s="3"/>
      <c r="B391" s="1"/>
      <c r="C391" s="11"/>
      <c r="D391" s="2"/>
      <c r="E391" s="2"/>
      <c r="F391" s="2"/>
      <c r="P391" s="3"/>
      <c r="Q391" s="1"/>
      <c r="R391" s="11"/>
      <c r="S391" s="2"/>
      <c r="T391" s="2"/>
      <c r="U391" s="2"/>
      <c r="AC391" s="3"/>
      <c r="AD391" s="1"/>
      <c r="AE391" s="11">
        <f t="shared" si="51"/>
        <v>0</v>
      </c>
      <c r="AF391" s="2"/>
      <c r="AG391" s="2"/>
      <c r="AH391" s="2"/>
      <c r="AJ391" s="6" t="e">
        <f>#REF!</f>
        <v>#REF!</v>
      </c>
      <c r="AR391" s="3"/>
      <c r="AS391" s="1"/>
      <c r="AT391" s="11"/>
      <c r="AU391" s="2"/>
      <c r="AV391" s="2"/>
      <c r="AW391" s="2"/>
      <c r="AY391" s="6" t="e">
        <f>#REF!</f>
        <v>#REF!</v>
      </c>
    </row>
    <row r="392" spans="1:50" ht="21.75">
      <c r="A392" s="272" t="s">
        <v>5</v>
      </c>
      <c r="B392" s="273"/>
      <c r="C392" s="14">
        <f>SUM(C383:C391)</f>
        <v>5397520</v>
      </c>
      <c r="D392" s="14">
        <f>SUM(D383:D391)</f>
        <v>1897180</v>
      </c>
      <c r="E392" s="14">
        <f>SUM(E383:E391)</f>
        <v>2285160</v>
      </c>
      <c r="F392" s="14">
        <f>SUM(F383:F391)</f>
        <v>1215180</v>
      </c>
      <c r="G392" s="15">
        <f>SUM(D392:F392)</f>
        <v>5397520</v>
      </c>
      <c r="P392" s="272" t="s">
        <v>5</v>
      </c>
      <c r="Q392" s="273"/>
      <c r="R392" s="14">
        <f>SUM(R383:R391)</f>
        <v>3747440</v>
      </c>
      <c r="S392" s="14">
        <f>SUM(S383:S391)</f>
        <v>1301480</v>
      </c>
      <c r="T392" s="14">
        <f>SUM(T383:T391)</f>
        <v>1172980</v>
      </c>
      <c r="U392" s="14">
        <f>SUM(U383:U391)</f>
        <v>1272980</v>
      </c>
      <c r="V392" s="15">
        <f>SUM(S392:U392)</f>
        <v>3747440</v>
      </c>
      <c r="AC392" s="272" t="s">
        <v>5</v>
      </c>
      <c r="AD392" s="273"/>
      <c r="AE392" s="14">
        <f>SUM(AE383:AE391)</f>
        <v>5111040</v>
      </c>
      <c r="AF392" s="14">
        <f>SUM(AF383:AF391)</f>
        <v>1383920</v>
      </c>
      <c r="AG392" s="14">
        <f>SUM(AG383:AG391)</f>
        <v>1266920</v>
      </c>
      <c r="AH392" s="14">
        <f>SUM(AH383:AH391)</f>
        <v>2460200</v>
      </c>
      <c r="AI392" s="15">
        <f>SUM(AF392:AH392)</f>
        <v>5111040</v>
      </c>
      <c r="AR392" s="272" t="s">
        <v>5</v>
      </c>
      <c r="AS392" s="273"/>
      <c r="AT392" s="14">
        <f>SUM(AT383:AT390)</f>
        <v>4238960</v>
      </c>
      <c r="AU392" s="14">
        <f>SUM(AU383:AU390)</f>
        <v>1752770</v>
      </c>
      <c r="AV392" s="14">
        <f>SUM(AV383:AV390)</f>
        <v>1364270</v>
      </c>
      <c r="AW392" s="14">
        <f>SUM(AW383:AW390)</f>
        <v>1121920</v>
      </c>
      <c r="AX392" s="15">
        <f>SUM(AU392:AW392)</f>
        <v>4238960</v>
      </c>
    </row>
    <row r="393" spans="1:49" ht="21.75">
      <c r="A393" s="16" t="s">
        <v>18</v>
      </c>
      <c r="D393" s="18"/>
      <c r="E393" s="18"/>
      <c r="F393" s="18"/>
      <c r="P393" s="16" t="s">
        <v>18</v>
      </c>
      <c r="S393" s="18"/>
      <c r="T393" s="18"/>
      <c r="U393" s="18"/>
      <c r="AC393" s="16" t="s">
        <v>18</v>
      </c>
      <c r="AF393" s="18"/>
      <c r="AG393" s="18"/>
      <c r="AH393" s="18"/>
      <c r="AR393" s="16" t="s">
        <v>18</v>
      </c>
      <c r="AU393" s="18"/>
      <c r="AV393" s="18"/>
      <c r="AW393" s="18"/>
    </row>
    <row r="394" spans="2:45" ht="21.75">
      <c r="B394" s="4" t="s">
        <v>56</v>
      </c>
      <c r="Q394" s="4" t="s">
        <v>19</v>
      </c>
      <c r="AD394" s="4" t="s">
        <v>19</v>
      </c>
      <c r="AS394" s="4" t="s">
        <v>19</v>
      </c>
    </row>
    <row r="395" spans="2:45" ht="21.75">
      <c r="B395" s="4" t="s">
        <v>19</v>
      </c>
      <c r="Q395" s="4" t="s">
        <v>19</v>
      </c>
      <c r="AD395" s="4" t="s">
        <v>19</v>
      </c>
      <c r="AS395" s="4" t="s">
        <v>19</v>
      </c>
    </row>
    <row r="396" spans="2:45" ht="21.75">
      <c r="B396" s="4" t="s">
        <v>19</v>
      </c>
      <c r="Q396" s="4" t="s">
        <v>19</v>
      </c>
      <c r="AD396" s="4" t="s">
        <v>19</v>
      </c>
      <c r="AS396" s="4" t="s">
        <v>19</v>
      </c>
    </row>
    <row r="397" spans="19:21" ht="21.75">
      <c r="S397" s="18"/>
      <c r="T397" s="18"/>
      <c r="U397" s="18"/>
    </row>
    <row r="399" spans="2:49" ht="23.25">
      <c r="B399" s="22" t="s">
        <v>102</v>
      </c>
      <c r="C399" s="21"/>
      <c r="D399" s="21"/>
      <c r="E399" s="21"/>
      <c r="F399" s="19"/>
      <c r="Q399" s="22" t="s">
        <v>102</v>
      </c>
      <c r="R399" s="21"/>
      <c r="S399" s="21"/>
      <c r="T399" s="21"/>
      <c r="U399" s="19"/>
      <c r="AD399" s="22" t="s">
        <v>102</v>
      </c>
      <c r="AE399" s="21"/>
      <c r="AF399" s="21"/>
      <c r="AG399" s="21"/>
      <c r="AH399" s="19"/>
      <c r="AS399" s="22" t="s">
        <v>102</v>
      </c>
      <c r="AT399" s="21"/>
      <c r="AU399" s="21"/>
      <c r="AV399" s="21"/>
      <c r="AW399" s="19"/>
    </row>
    <row r="400" spans="2:49" ht="23.25">
      <c r="B400" s="20"/>
      <c r="C400" s="274" t="s">
        <v>100</v>
      </c>
      <c r="D400" s="274"/>
      <c r="E400" s="21"/>
      <c r="F400" s="19"/>
      <c r="Q400" s="20"/>
      <c r="R400" s="274" t="s">
        <v>100</v>
      </c>
      <c r="S400" s="274"/>
      <c r="T400" s="21"/>
      <c r="U400" s="19"/>
      <c r="AD400" s="20"/>
      <c r="AE400" s="274" t="s">
        <v>100</v>
      </c>
      <c r="AF400" s="274"/>
      <c r="AG400" s="21"/>
      <c r="AH400" s="19"/>
      <c r="AS400" s="20"/>
      <c r="AT400" s="274" t="s">
        <v>100</v>
      </c>
      <c r="AU400" s="274"/>
      <c r="AV400" s="21"/>
      <c r="AW400" s="19"/>
    </row>
    <row r="401" spans="1:49" ht="23.25">
      <c r="A401" s="19"/>
      <c r="B401" s="22" t="s">
        <v>21</v>
      </c>
      <c r="C401" s="274" t="s">
        <v>101</v>
      </c>
      <c r="D401" s="274"/>
      <c r="E401" s="21"/>
      <c r="F401" s="19"/>
      <c r="P401" s="19"/>
      <c r="Q401" s="22" t="s">
        <v>21</v>
      </c>
      <c r="R401" s="274" t="s">
        <v>101</v>
      </c>
      <c r="S401" s="274"/>
      <c r="T401" s="21"/>
      <c r="U401" s="19"/>
      <c r="AC401" s="19"/>
      <c r="AD401" s="22" t="s">
        <v>21</v>
      </c>
      <c r="AE401" s="274" t="s">
        <v>101</v>
      </c>
      <c r="AF401" s="274"/>
      <c r="AG401" s="21"/>
      <c r="AH401" s="19"/>
      <c r="AR401" s="19"/>
      <c r="AS401" s="22" t="s">
        <v>21</v>
      </c>
      <c r="AT401" s="274" t="s">
        <v>101</v>
      </c>
      <c r="AU401" s="274"/>
      <c r="AV401" s="21"/>
      <c r="AW401" s="19"/>
    </row>
    <row r="404" spans="2:45" ht="21.75">
      <c r="B404" s="5"/>
      <c r="Q404" s="5"/>
      <c r="AD404" s="5"/>
      <c r="AS404" s="5"/>
    </row>
  </sheetData>
  <sheetProtection/>
  <mergeCells count="348">
    <mergeCell ref="AT347:AW347"/>
    <mergeCell ref="AR379:AW379"/>
    <mergeCell ref="AR341:AW341"/>
    <mergeCell ref="AR342:AW342"/>
    <mergeCell ref="AR392:AS392"/>
    <mergeCell ref="AR357:AS357"/>
    <mergeCell ref="AR376:AW376"/>
    <mergeCell ref="AR377:AW377"/>
    <mergeCell ref="AR378:AW378"/>
    <mergeCell ref="AR343:AW343"/>
    <mergeCell ref="AR344:AW344"/>
    <mergeCell ref="AR345:AW345"/>
    <mergeCell ref="AT279:AW279"/>
    <mergeCell ref="AR289:AS289"/>
    <mergeCell ref="AR307:AW307"/>
    <mergeCell ref="AR308:AW308"/>
    <mergeCell ref="AR309:AW309"/>
    <mergeCell ref="AT381:AW381"/>
    <mergeCell ref="AR310:AW310"/>
    <mergeCell ref="AR311:AW311"/>
    <mergeCell ref="AT313:AW313"/>
    <mergeCell ref="AR323:AS323"/>
    <mergeCell ref="AR255:AS255"/>
    <mergeCell ref="AR273:AW273"/>
    <mergeCell ref="AR274:AW274"/>
    <mergeCell ref="AR275:AW275"/>
    <mergeCell ref="AR276:AW276"/>
    <mergeCell ref="AR277:AW277"/>
    <mergeCell ref="AR239:AW239"/>
    <mergeCell ref="AR240:AW240"/>
    <mergeCell ref="AR241:AW241"/>
    <mergeCell ref="AR242:AW242"/>
    <mergeCell ref="AR243:AW243"/>
    <mergeCell ref="AT245:AW245"/>
    <mergeCell ref="AR206:AW206"/>
    <mergeCell ref="AR207:AW207"/>
    <mergeCell ref="AR208:AW208"/>
    <mergeCell ref="AR209:AW209"/>
    <mergeCell ref="AT211:AW211"/>
    <mergeCell ref="AR221:AS221"/>
    <mergeCell ref="AR173:AW173"/>
    <mergeCell ref="AR174:AW174"/>
    <mergeCell ref="AR175:AW175"/>
    <mergeCell ref="AT177:AW177"/>
    <mergeCell ref="AR187:AS187"/>
    <mergeCell ref="AR205:AW205"/>
    <mergeCell ref="AR140:AW140"/>
    <mergeCell ref="AR141:AW141"/>
    <mergeCell ref="AT143:AW143"/>
    <mergeCell ref="AR153:AS153"/>
    <mergeCell ref="AR171:AW171"/>
    <mergeCell ref="AR172:AW172"/>
    <mergeCell ref="AR107:AW107"/>
    <mergeCell ref="AT109:AW109"/>
    <mergeCell ref="AR119:AS119"/>
    <mergeCell ref="AR137:AW137"/>
    <mergeCell ref="AR138:AW138"/>
    <mergeCell ref="AR139:AW139"/>
    <mergeCell ref="AT75:AW75"/>
    <mergeCell ref="AR85:AS85"/>
    <mergeCell ref="AR103:AW103"/>
    <mergeCell ref="AR104:AW104"/>
    <mergeCell ref="AR105:AW105"/>
    <mergeCell ref="AR106:AW106"/>
    <mergeCell ref="AR51:AS51"/>
    <mergeCell ref="AR69:AW69"/>
    <mergeCell ref="AR70:AW70"/>
    <mergeCell ref="AR71:AW71"/>
    <mergeCell ref="AR72:AW72"/>
    <mergeCell ref="AR73:AW73"/>
    <mergeCell ref="AR35:AW35"/>
    <mergeCell ref="AR36:AW36"/>
    <mergeCell ref="AR37:AW37"/>
    <mergeCell ref="AR38:AW38"/>
    <mergeCell ref="AR39:AW39"/>
    <mergeCell ref="AT41:AW41"/>
    <mergeCell ref="AC379:AH379"/>
    <mergeCell ref="AE381:AH381"/>
    <mergeCell ref="AC392:AD392"/>
    <mergeCell ref="AR1:AW1"/>
    <mergeCell ref="AR2:AW2"/>
    <mergeCell ref="AR3:AW3"/>
    <mergeCell ref="AR4:AW4"/>
    <mergeCell ref="AR5:AW5"/>
    <mergeCell ref="AT6:AW6"/>
    <mergeCell ref="AR16:AS16"/>
    <mergeCell ref="AC345:AH345"/>
    <mergeCell ref="AE347:AH347"/>
    <mergeCell ref="AC357:AD357"/>
    <mergeCell ref="AC376:AH376"/>
    <mergeCell ref="AC377:AH377"/>
    <mergeCell ref="AC378:AH378"/>
    <mergeCell ref="AE313:AH313"/>
    <mergeCell ref="AC323:AD323"/>
    <mergeCell ref="AC341:AH341"/>
    <mergeCell ref="AC342:AH342"/>
    <mergeCell ref="AC343:AH343"/>
    <mergeCell ref="AC344:AH344"/>
    <mergeCell ref="AC289:AD289"/>
    <mergeCell ref="AC307:AH307"/>
    <mergeCell ref="AC308:AH308"/>
    <mergeCell ref="AC309:AH309"/>
    <mergeCell ref="AC310:AH310"/>
    <mergeCell ref="AC311:AH311"/>
    <mergeCell ref="AC273:AH273"/>
    <mergeCell ref="AC274:AH274"/>
    <mergeCell ref="AC275:AH275"/>
    <mergeCell ref="AC276:AH276"/>
    <mergeCell ref="AC277:AH277"/>
    <mergeCell ref="AE279:AH279"/>
    <mergeCell ref="AC240:AH240"/>
    <mergeCell ref="AC241:AH241"/>
    <mergeCell ref="AC242:AH242"/>
    <mergeCell ref="AC243:AH243"/>
    <mergeCell ref="AE245:AH245"/>
    <mergeCell ref="AC255:AD255"/>
    <mergeCell ref="AC207:AH207"/>
    <mergeCell ref="AC208:AH208"/>
    <mergeCell ref="AC209:AH209"/>
    <mergeCell ref="AE211:AH211"/>
    <mergeCell ref="AC221:AD221"/>
    <mergeCell ref="AC239:AH239"/>
    <mergeCell ref="AC174:AH174"/>
    <mergeCell ref="AC175:AH175"/>
    <mergeCell ref="AE177:AH177"/>
    <mergeCell ref="AC187:AD187"/>
    <mergeCell ref="AC205:AH205"/>
    <mergeCell ref="AC206:AH206"/>
    <mergeCell ref="AC141:AH141"/>
    <mergeCell ref="AE143:AH143"/>
    <mergeCell ref="AC153:AD153"/>
    <mergeCell ref="AC171:AH171"/>
    <mergeCell ref="AC172:AH172"/>
    <mergeCell ref="AC173:AH173"/>
    <mergeCell ref="AE109:AH109"/>
    <mergeCell ref="AC119:AD119"/>
    <mergeCell ref="AC137:AH137"/>
    <mergeCell ref="AC138:AH138"/>
    <mergeCell ref="AC139:AH139"/>
    <mergeCell ref="AC140:AH140"/>
    <mergeCell ref="AC85:AD85"/>
    <mergeCell ref="AC103:AH103"/>
    <mergeCell ref="AC104:AH104"/>
    <mergeCell ref="AC105:AH105"/>
    <mergeCell ref="AC106:AH106"/>
    <mergeCell ref="AC107:AH107"/>
    <mergeCell ref="AC69:AH69"/>
    <mergeCell ref="AC70:AH70"/>
    <mergeCell ref="AC71:AH71"/>
    <mergeCell ref="AC72:AH72"/>
    <mergeCell ref="AC73:AH73"/>
    <mergeCell ref="AE75:AH75"/>
    <mergeCell ref="AC36:AH36"/>
    <mergeCell ref="AC37:AH37"/>
    <mergeCell ref="AC38:AH38"/>
    <mergeCell ref="AC39:AH39"/>
    <mergeCell ref="AE41:AH41"/>
    <mergeCell ref="AC51:AD51"/>
    <mergeCell ref="R381:U381"/>
    <mergeCell ref="P392:Q392"/>
    <mergeCell ref="AC1:AH1"/>
    <mergeCell ref="AC2:AH2"/>
    <mergeCell ref="AC3:AH3"/>
    <mergeCell ref="AC4:AH4"/>
    <mergeCell ref="AC5:AH5"/>
    <mergeCell ref="AE6:AH6"/>
    <mergeCell ref="AC16:AD16"/>
    <mergeCell ref="AC35:AH35"/>
    <mergeCell ref="R347:U347"/>
    <mergeCell ref="P357:Q357"/>
    <mergeCell ref="P376:U376"/>
    <mergeCell ref="P377:U377"/>
    <mergeCell ref="P378:U378"/>
    <mergeCell ref="P379:U379"/>
    <mergeCell ref="P323:Q323"/>
    <mergeCell ref="P341:U341"/>
    <mergeCell ref="P342:U342"/>
    <mergeCell ref="P343:U343"/>
    <mergeCell ref="P344:U344"/>
    <mergeCell ref="P345:U345"/>
    <mergeCell ref="P307:U307"/>
    <mergeCell ref="P308:U308"/>
    <mergeCell ref="P309:U309"/>
    <mergeCell ref="P310:U310"/>
    <mergeCell ref="P311:U311"/>
    <mergeCell ref="R313:U313"/>
    <mergeCell ref="P274:U274"/>
    <mergeCell ref="P275:U275"/>
    <mergeCell ref="P276:U276"/>
    <mergeCell ref="P277:U277"/>
    <mergeCell ref="R279:U279"/>
    <mergeCell ref="P289:Q289"/>
    <mergeCell ref="P241:U241"/>
    <mergeCell ref="P242:U242"/>
    <mergeCell ref="P243:U243"/>
    <mergeCell ref="R245:U245"/>
    <mergeCell ref="P255:Q255"/>
    <mergeCell ref="P273:U273"/>
    <mergeCell ref="P208:U208"/>
    <mergeCell ref="P209:U209"/>
    <mergeCell ref="R211:U211"/>
    <mergeCell ref="P221:Q221"/>
    <mergeCell ref="P239:U239"/>
    <mergeCell ref="P240:U240"/>
    <mergeCell ref="P175:U175"/>
    <mergeCell ref="R177:U177"/>
    <mergeCell ref="P187:Q187"/>
    <mergeCell ref="P205:U205"/>
    <mergeCell ref="P206:U206"/>
    <mergeCell ref="P207:U207"/>
    <mergeCell ref="R143:U143"/>
    <mergeCell ref="P153:Q153"/>
    <mergeCell ref="P171:U171"/>
    <mergeCell ref="P172:U172"/>
    <mergeCell ref="P173:U173"/>
    <mergeCell ref="P174:U174"/>
    <mergeCell ref="P119:Q119"/>
    <mergeCell ref="P137:U137"/>
    <mergeCell ref="P138:U138"/>
    <mergeCell ref="P139:U139"/>
    <mergeCell ref="P140:U140"/>
    <mergeCell ref="P141:U141"/>
    <mergeCell ref="P103:U103"/>
    <mergeCell ref="P104:U104"/>
    <mergeCell ref="P105:U105"/>
    <mergeCell ref="P106:U106"/>
    <mergeCell ref="P107:U107"/>
    <mergeCell ref="R109:U109"/>
    <mergeCell ref="P70:U70"/>
    <mergeCell ref="P71:U71"/>
    <mergeCell ref="P72:U72"/>
    <mergeCell ref="P73:U73"/>
    <mergeCell ref="R75:U75"/>
    <mergeCell ref="P85:Q85"/>
    <mergeCell ref="P16:Q16"/>
    <mergeCell ref="P35:U35"/>
    <mergeCell ref="P36:U36"/>
    <mergeCell ref="P37:U37"/>
    <mergeCell ref="P38:U38"/>
    <mergeCell ref="P39:U39"/>
    <mergeCell ref="P1:U1"/>
    <mergeCell ref="P2:U2"/>
    <mergeCell ref="P3:U3"/>
    <mergeCell ref="P4:U4"/>
    <mergeCell ref="P5:U5"/>
    <mergeCell ref="R6:U6"/>
    <mergeCell ref="C109:F109"/>
    <mergeCell ref="A119:B119"/>
    <mergeCell ref="A1:F1"/>
    <mergeCell ref="A2:F2"/>
    <mergeCell ref="A3:F3"/>
    <mergeCell ref="A4:F4"/>
    <mergeCell ref="A51:B51"/>
    <mergeCell ref="A70:F70"/>
    <mergeCell ref="A71:F71"/>
    <mergeCell ref="A72:F72"/>
    <mergeCell ref="A106:F106"/>
    <mergeCell ref="A107:F107"/>
    <mergeCell ref="A36:F36"/>
    <mergeCell ref="A37:F37"/>
    <mergeCell ref="A85:B85"/>
    <mergeCell ref="A103:F103"/>
    <mergeCell ref="A104:F104"/>
    <mergeCell ref="A105:F105"/>
    <mergeCell ref="A40:F40"/>
    <mergeCell ref="A5:F5"/>
    <mergeCell ref="A38:F38"/>
    <mergeCell ref="A69:F69"/>
    <mergeCell ref="C75:F75"/>
    <mergeCell ref="C6:F6"/>
    <mergeCell ref="A16:B16"/>
    <mergeCell ref="A35:F35"/>
    <mergeCell ref="A73:F73"/>
    <mergeCell ref="A39:F39"/>
    <mergeCell ref="C41:F41"/>
    <mergeCell ref="A137:F137"/>
    <mergeCell ref="C143:F143"/>
    <mergeCell ref="A153:B153"/>
    <mergeCell ref="A138:F138"/>
    <mergeCell ref="A139:F139"/>
    <mergeCell ref="A140:F140"/>
    <mergeCell ref="A141:F141"/>
    <mergeCell ref="A221:B221"/>
    <mergeCell ref="A171:F171"/>
    <mergeCell ref="A172:F172"/>
    <mergeCell ref="A173:F173"/>
    <mergeCell ref="A174:F174"/>
    <mergeCell ref="A175:F175"/>
    <mergeCell ref="C177:F177"/>
    <mergeCell ref="A187:B187"/>
    <mergeCell ref="A205:F205"/>
    <mergeCell ref="A206:F206"/>
    <mergeCell ref="A207:F207"/>
    <mergeCell ref="A208:F208"/>
    <mergeCell ref="A209:F209"/>
    <mergeCell ref="C211:F211"/>
    <mergeCell ref="A273:F273"/>
    <mergeCell ref="A274:F274"/>
    <mergeCell ref="A243:F243"/>
    <mergeCell ref="C245:F245"/>
    <mergeCell ref="A255:B255"/>
    <mergeCell ref="A239:F239"/>
    <mergeCell ref="A275:F275"/>
    <mergeCell ref="A276:F276"/>
    <mergeCell ref="A277:F277"/>
    <mergeCell ref="C279:F279"/>
    <mergeCell ref="A240:F240"/>
    <mergeCell ref="A241:F241"/>
    <mergeCell ref="A242:F242"/>
    <mergeCell ref="A311:F311"/>
    <mergeCell ref="C313:F313"/>
    <mergeCell ref="A323:B323"/>
    <mergeCell ref="A341:F341"/>
    <mergeCell ref="A310:F310"/>
    <mergeCell ref="A289:B289"/>
    <mergeCell ref="A307:F307"/>
    <mergeCell ref="A308:F308"/>
    <mergeCell ref="A309:F309"/>
    <mergeCell ref="C347:F347"/>
    <mergeCell ref="A357:B357"/>
    <mergeCell ref="A342:F342"/>
    <mergeCell ref="A343:F343"/>
    <mergeCell ref="A344:F344"/>
    <mergeCell ref="A345:F345"/>
    <mergeCell ref="C381:F381"/>
    <mergeCell ref="A392:B392"/>
    <mergeCell ref="C401:D401"/>
    <mergeCell ref="C400:D400"/>
    <mergeCell ref="A376:F376"/>
    <mergeCell ref="A377:F377"/>
    <mergeCell ref="A378:F378"/>
    <mergeCell ref="A379:F379"/>
    <mergeCell ref="AE400:AF400"/>
    <mergeCell ref="AE401:AF401"/>
    <mergeCell ref="AT400:AU400"/>
    <mergeCell ref="AT401:AU401"/>
    <mergeCell ref="R400:S400"/>
    <mergeCell ref="R401:S401"/>
    <mergeCell ref="P40:U40"/>
    <mergeCell ref="AC40:AH40"/>
    <mergeCell ref="AR40:AW40"/>
    <mergeCell ref="A74:F74"/>
    <mergeCell ref="P74:U74"/>
    <mergeCell ref="AC74:AH74"/>
    <mergeCell ref="AR74:AW74"/>
    <mergeCell ref="R41:U41"/>
    <mergeCell ref="P51:Q51"/>
    <mergeCell ref="P69:U6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77"/>
  <sheetViews>
    <sheetView zoomScalePageLayoutView="0" workbookViewId="0" topLeftCell="A232">
      <selection activeCell="M241" sqref="M241"/>
    </sheetView>
  </sheetViews>
  <sheetFormatPr defaultColWidth="9.140625" defaultRowHeight="21.75"/>
  <cols>
    <col min="1" max="1" width="9.140625" style="33" customWidth="1"/>
    <col min="2" max="2" width="47.7109375" style="33" customWidth="1"/>
    <col min="3" max="3" width="11.8515625" style="33" customWidth="1"/>
    <col min="4" max="5" width="12.7109375" style="33" customWidth="1"/>
    <col min="6" max="6" width="11.57421875" style="33" customWidth="1"/>
    <col min="7" max="7" width="9.140625" style="33" customWidth="1"/>
    <col min="8" max="8" width="11.140625" style="117" customWidth="1"/>
    <col min="9" max="10" width="12.7109375" style="33" customWidth="1"/>
    <col min="11" max="12" width="10.8515625" style="33" customWidth="1"/>
    <col min="13" max="13" width="13.57421875" style="33" customWidth="1"/>
    <col min="14" max="15" width="9.140625" style="33" customWidth="1"/>
    <col min="16" max="16" width="12.421875" style="33" customWidth="1"/>
    <col min="17" max="16384" width="9.140625" style="33" customWidth="1"/>
  </cols>
  <sheetData>
    <row r="1" spans="1:6" ht="33" customHeight="1">
      <c r="A1" s="266" t="s">
        <v>33</v>
      </c>
      <c r="B1" s="266"/>
      <c r="C1" s="266"/>
      <c r="D1" s="266"/>
      <c r="E1" s="266"/>
      <c r="F1" s="266"/>
    </row>
    <row r="2" spans="1:6" ht="23.25">
      <c r="A2" s="268" t="s">
        <v>197</v>
      </c>
      <c r="B2" s="268"/>
      <c r="C2" s="268"/>
      <c r="D2" s="268"/>
      <c r="E2" s="268"/>
      <c r="F2" s="268"/>
    </row>
    <row r="3" spans="1:6" ht="22.5">
      <c r="A3" s="269" t="s">
        <v>212</v>
      </c>
      <c r="B3" s="269"/>
      <c r="C3" s="269"/>
      <c r="D3" s="269"/>
      <c r="E3" s="269"/>
      <c r="F3" s="269"/>
    </row>
    <row r="4" spans="1:6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</row>
    <row r="5" spans="1:6" ht="23.25">
      <c r="A5" s="121"/>
      <c r="B5" s="121"/>
      <c r="C5" s="122"/>
      <c r="D5" s="122"/>
      <c r="E5" s="122"/>
      <c r="F5" s="123" t="s">
        <v>8</v>
      </c>
    </row>
    <row r="6" spans="1:10" ht="23.25">
      <c r="A6" s="124"/>
      <c r="B6" s="124" t="s">
        <v>9</v>
      </c>
      <c r="C6" s="125"/>
      <c r="D6" s="125"/>
      <c r="E6" s="125"/>
      <c r="F6" s="125"/>
      <c r="I6" s="129">
        <f>F6</f>
        <v>0</v>
      </c>
      <c r="J6" s="129">
        <f>H6-I6</f>
        <v>0</v>
      </c>
    </row>
    <row r="7" spans="1:16" ht="23.25">
      <c r="A7" s="126">
        <v>1</v>
      </c>
      <c r="B7" s="181" t="s">
        <v>172</v>
      </c>
      <c r="C7" s="127"/>
      <c r="D7" s="127">
        <v>5000</v>
      </c>
      <c r="E7" s="127"/>
      <c r="F7" s="128">
        <f>SUM(C7:E7)</f>
        <v>5000</v>
      </c>
      <c r="H7" s="117">
        <v>90000</v>
      </c>
      <c r="I7" s="129">
        <f>F7</f>
        <v>5000</v>
      </c>
      <c r="J7" s="129">
        <f>H7-I7</f>
        <v>85000</v>
      </c>
      <c r="P7" s="130">
        <f>O7/9</f>
        <v>0</v>
      </c>
    </row>
    <row r="8" spans="1:10" ht="24" thickBot="1">
      <c r="A8" s="132"/>
      <c r="B8" s="133"/>
      <c r="C8" s="134"/>
      <c r="D8" s="134"/>
      <c r="E8" s="134"/>
      <c r="F8" s="135"/>
      <c r="I8" s="129">
        <f>F8</f>
        <v>0</v>
      </c>
      <c r="J8" s="129">
        <f>H8-I8</f>
        <v>0</v>
      </c>
    </row>
    <row r="9" spans="1:10" ht="24.75" thickBot="1" thickTop="1">
      <c r="A9" s="136"/>
      <c r="B9" s="137" t="s">
        <v>5</v>
      </c>
      <c r="C9" s="138">
        <f>SUM(C7:C8)</f>
        <v>0</v>
      </c>
      <c r="D9" s="138">
        <f>SUM(D7:D8)</f>
        <v>5000</v>
      </c>
      <c r="E9" s="138">
        <f>SUM(E7:E8)</f>
        <v>0</v>
      </c>
      <c r="F9" s="138">
        <f>SUM(F7:F8)</f>
        <v>5000</v>
      </c>
      <c r="I9" s="129"/>
      <c r="J9" s="129"/>
    </row>
    <row r="10" spans="1:10" ht="24" thickTop="1">
      <c r="A10" s="122"/>
      <c r="B10" s="139" t="s">
        <v>10</v>
      </c>
      <c r="C10" s="140"/>
      <c r="D10" s="140"/>
      <c r="E10" s="140"/>
      <c r="F10" s="140"/>
      <c r="I10" s="129">
        <f>F10</f>
        <v>0</v>
      </c>
      <c r="J10" s="129">
        <f aca="true" t="shared" si="0" ref="J10:J16">H10-I10</f>
        <v>0</v>
      </c>
    </row>
    <row r="11" spans="1:16" ht="23.25">
      <c r="A11" s="126">
        <v>1</v>
      </c>
      <c r="B11" s="157" t="s">
        <v>204</v>
      </c>
      <c r="C11" s="141"/>
      <c r="D11" s="127"/>
      <c r="E11" s="127"/>
      <c r="F11" s="128">
        <f>SUM(C11:E11)</f>
        <v>0</v>
      </c>
      <c r="H11" s="117">
        <v>50000</v>
      </c>
      <c r="J11" s="129">
        <f t="shared" si="0"/>
        <v>50000</v>
      </c>
      <c r="P11" s="130">
        <f aca="true" t="shared" si="1" ref="P11:P24">O11/9</f>
        <v>0</v>
      </c>
    </row>
    <row r="12" spans="1:16" ht="23.25">
      <c r="A12" s="126">
        <v>2</v>
      </c>
      <c r="B12" s="212" t="s">
        <v>203</v>
      </c>
      <c r="C12" s="185"/>
      <c r="D12" s="186"/>
      <c r="E12" s="186"/>
      <c r="F12" s="187">
        <f aca="true" t="shared" si="2" ref="F12:F24">SUM(C12:E12)</f>
        <v>0</v>
      </c>
      <c r="H12" s="117">
        <v>10000</v>
      </c>
      <c r="J12" s="129">
        <f t="shared" si="0"/>
        <v>10000</v>
      </c>
      <c r="P12" s="130">
        <f t="shared" si="1"/>
        <v>0</v>
      </c>
    </row>
    <row r="13" spans="1:16" ht="23.25">
      <c r="A13" s="126">
        <v>3</v>
      </c>
      <c r="B13" s="213" t="s">
        <v>205</v>
      </c>
      <c r="C13" s="188"/>
      <c r="D13" s="186"/>
      <c r="E13" s="186"/>
      <c r="F13" s="187">
        <f t="shared" si="2"/>
        <v>0</v>
      </c>
      <c r="H13" s="117">
        <v>30000</v>
      </c>
      <c r="J13" s="129">
        <f t="shared" si="0"/>
        <v>30000</v>
      </c>
      <c r="P13" s="130">
        <f t="shared" si="1"/>
        <v>0</v>
      </c>
    </row>
    <row r="14" spans="1:16" ht="23.25">
      <c r="A14" s="126">
        <v>4</v>
      </c>
      <c r="B14" s="212" t="s">
        <v>117</v>
      </c>
      <c r="C14" s="188">
        <v>50000</v>
      </c>
      <c r="D14" s="186"/>
      <c r="E14" s="186"/>
      <c r="F14" s="187">
        <f t="shared" si="2"/>
        <v>50000</v>
      </c>
      <c r="H14" s="117">
        <v>50000</v>
      </c>
      <c r="I14" s="129">
        <f aca="true" t="shared" si="3" ref="I14:I33">F14</f>
        <v>50000</v>
      </c>
      <c r="J14" s="129">
        <f t="shared" si="0"/>
        <v>0</v>
      </c>
      <c r="P14" s="130">
        <f t="shared" si="1"/>
        <v>0</v>
      </c>
    </row>
    <row r="15" spans="1:16" ht="23.25">
      <c r="A15" s="126">
        <v>5</v>
      </c>
      <c r="B15" s="214" t="s">
        <v>118</v>
      </c>
      <c r="C15" s="188">
        <v>120000</v>
      </c>
      <c r="D15" s="186"/>
      <c r="E15" s="186"/>
      <c r="F15" s="187">
        <f t="shared" si="2"/>
        <v>120000</v>
      </c>
      <c r="H15" s="117">
        <v>120000</v>
      </c>
      <c r="I15" s="129">
        <f t="shared" si="3"/>
        <v>120000</v>
      </c>
      <c r="J15" s="129">
        <f t="shared" si="0"/>
        <v>0</v>
      </c>
      <c r="P15" s="130">
        <f t="shared" si="1"/>
        <v>0</v>
      </c>
    </row>
    <row r="16" spans="1:16" ht="23.25">
      <c r="A16" s="126">
        <v>6</v>
      </c>
      <c r="B16" s="212" t="s">
        <v>119</v>
      </c>
      <c r="C16" s="188">
        <v>392000</v>
      </c>
      <c r="D16" s="186"/>
      <c r="E16" s="186"/>
      <c r="F16" s="187">
        <f t="shared" si="2"/>
        <v>392000</v>
      </c>
      <c r="H16" s="117">
        <v>392000</v>
      </c>
      <c r="I16" s="129">
        <f t="shared" si="3"/>
        <v>392000</v>
      </c>
      <c r="J16" s="129">
        <f t="shared" si="0"/>
        <v>0</v>
      </c>
      <c r="P16" s="130">
        <f t="shared" si="1"/>
        <v>0</v>
      </c>
    </row>
    <row r="17" spans="1:16" ht="23.25">
      <c r="A17" s="126">
        <v>7</v>
      </c>
      <c r="B17" s="212" t="s">
        <v>120</v>
      </c>
      <c r="C17" s="188">
        <v>120700</v>
      </c>
      <c r="D17" s="186"/>
      <c r="E17" s="186"/>
      <c r="F17" s="187">
        <f t="shared" si="2"/>
        <v>120700</v>
      </c>
      <c r="H17" s="117">
        <v>136000</v>
      </c>
      <c r="I17" s="129">
        <f t="shared" si="3"/>
        <v>120700</v>
      </c>
      <c r="J17" s="129">
        <f aca="true" t="shared" si="4" ref="J17:J33">H17-I17</f>
        <v>15300</v>
      </c>
      <c r="P17" s="130">
        <f t="shared" si="1"/>
        <v>0</v>
      </c>
    </row>
    <row r="18" spans="1:16" ht="23.25">
      <c r="A18" s="126">
        <v>8</v>
      </c>
      <c r="B18" s="212" t="s">
        <v>121</v>
      </c>
      <c r="C18" s="188"/>
      <c r="D18" s="186"/>
      <c r="E18" s="186"/>
      <c r="F18" s="187">
        <f t="shared" si="2"/>
        <v>0</v>
      </c>
      <c r="H18" s="117">
        <v>12000</v>
      </c>
      <c r="I18" s="129">
        <f t="shared" si="3"/>
        <v>0</v>
      </c>
      <c r="J18" s="129">
        <f t="shared" si="4"/>
        <v>12000</v>
      </c>
      <c r="P18" s="130">
        <f t="shared" si="1"/>
        <v>0</v>
      </c>
    </row>
    <row r="19" spans="1:16" ht="23.25">
      <c r="A19" s="126">
        <v>9</v>
      </c>
      <c r="B19" s="212" t="s">
        <v>122</v>
      </c>
      <c r="C19" s="188"/>
      <c r="D19" s="186"/>
      <c r="E19" s="186"/>
      <c r="F19" s="187">
        <f t="shared" si="2"/>
        <v>0</v>
      </c>
      <c r="H19" s="117">
        <v>12000</v>
      </c>
      <c r="I19" s="129">
        <f t="shared" si="3"/>
        <v>0</v>
      </c>
      <c r="J19" s="129">
        <f t="shared" si="4"/>
        <v>12000</v>
      </c>
      <c r="P19" s="130">
        <f t="shared" si="1"/>
        <v>0</v>
      </c>
    </row>
    <row r="20" spans="1:16" ht="23.25">
      <c r="A20" s="126">
        <v>10</v>
      </c>
      <c r="B20" s="212" t="s">
        <v>123</v>
      </c>
      <c r="C20" s="188"/>
      <c r="D20" s="186"/>
      <c r="E20" s="186"/>
      <c r="F20" s="187">
        <f t="shared" si="2"/>
        <v>0</v>
      </c>
      <c r="H20" s="117">
        <v>18000</v>
      </c>
      <c r="I20" s="129">
        <f t="shared" si="3"/>
        <v>0</v>
      </c>
      <c r="J20" s="129">
        <f t="shared" si="4"/>
        <v>18000</v>
      </c>
      <c r="P20" s="130">
        <f t="shared" si="1"/>
        <v>0</v>
      </c>
    </row>
    <row r="21" spans="1:16" ht="23.25">
      <c r="A21" s="126">
        <v>11</v>
      </c>
      <c r="B21" s="212" t="s">
        <v>124</v>
      </c>
      <c r="C21" s="188"/>
      <c r="D21" s="186"/>
      <c r="E21" s="186"/>
      <c r="F21" s="187">
        <f t="shared" si="2"/>
        <v>0</v>
      </c>
      <c r="H21" s="117">
        <v>25800</v>
      </c>
      <c r="I21" s="129">
        <f t="shared" si="3"/>
        <v>0</v>
      </c>
      <c r="J21" s="129">
        <f t="shared" si="4"/>
        <v>25800</v>
      </c>
      <c r="P21" s="130">
        <f t="shared" si="1"/>
        <v>0</v>
      </c>
    </row>
    <row r="22" spans="1:16" ht="23.25">
      <c r="A22" s="126"/>
      <c r="B22" s="126"/>
      <c r="C22" s="126"/>
      <c r="D22" s="126"/>
      <c r="E22" s="126"/>
      <c r="F22" s="126"/>
      <c r="I22" s="129">
        <f t="shared" si="3"/>
        <v>0</v>
      </c>
      <c r="J22" s="129">
        <f t="shared" si="4"/>
        <v>0</v>
      </c>
      <c r="P22" s="130">
        <f t="shared" si="1"/>
        <v>0</v>
      </c>
    </row>
    <row r="23" spans="1:16" ht="23.25">
      <c r="A23" s="126"/>
      <c r="B23" s="183"/>
      <c r="C23" s="142"/>
      <c r="D23" s="127"/>
      <c r="E23" s="127"/>
      <c r="F23" s="128"/>
      <c r="I23" s="129">
        <f t="shared" si="3"/>
        <v>0</v>
      </c>
      <c r="J23" s="129">
        <f t="shared" si="4"/>
        <v>0</v>
      </c>
      <c r="P23" s="130">
        <f t="shared" si="1"/>
        <v>0</v>
      </c>
    </row>
    <row r="24" spans="1:16" ht="24" thickBot="1">
      <c r="A24" s="132"/>
      <c r="B24" s="125"/>
      <c r="C24" s="142"/>
      <c r="D24" s="127"/>
      <c r="E24" s="127"/>
      <c r="F24" s="128">
        <f t="shared" si="2"/>
        <v>0</v>
      </c>
      <c r="I24" s="129">
        <f t="shared" si="3"/>
        <v>0</v>
      </c>
      <c r="J24" s="129">
        <f t="shared" si="4"/>
        <v>0</v>
      </c>
      <c r="P24" s="130">
        <f t="shared" si="1"/>
        <v>0</v>
      </c>
    </row>
    <row r="25" spans="1:10" ht="24.75" thickBot="1" thickTop="1">
      <c r="A25" s="136"/>
      <c r="B25" s="137" t="s">
        <v>5</v>
      </c>
      <c r="C25" s="143">
        <f>SUM(C11:C24)</f>
        <v>682700</v>
      </c>
      <c r="D25" s="143">
        <f>SUM(D11:D24)</f>
        <v>0</v>
      </c>
      <c r="E25" s="143">
        <f>SUM(E11:E24)</f>
        <v>0</v>
      </c>
      <c r="F25" s="138">
        <f>SUM(C25:E25)</f>
        <v>682700</v>
      </c>
      <c r="I25" s="129"/>
      <c r="J25" s="129"/>
    </row>
    <row r="26" spans="1:10" ht="24" thickTop="1">
      <c r="A26" s="125"/>
      <c r="B26" s="147" t="s">
        <v>11</v>
      </c>
      <c r="C26" s="125"/>
      <c r="D26" s="125"/>
      <c r="E26" s="125"/>
      <c r="F26" s="125"/>
      <c r="I26" s="129">
        <f t="shared" si="3"/>
        <v>0</v>
      </c>
      <c r="J26" s="129">
        <f t="shared" si="4"/>
        <v>0</v>
      </c>
    </row>
    <row r="27" spans="1:16" ht="23.25">
      <c r="A27" s="126">
        <v>1</v>
      </c>
      <c r="B27" s="214" t="s">
        <v>12</v>
      </c>
      <c r="C27" s="210"/>
      <c r="D27" s="210"/>
      <c r="E27" s="210"/>
      <c r="F27" s="187"/>
      <c r="G27" s="149"/>
      <c r="H27" s="150">
        <v>20000</v>
      </c>
      <c r="I27" s="129">
        <f t="shared" si="3"/>
        <v>0</v>
      </c>
      <c r="J27" s="129">
        <f t="shared" si="4"/>
        <v>20000</v>
      </c>
      <c r="P27" s="130">
        <f>O27/9</f>
        <v>0</v>
      </c>
    </row>
    <row r="28" spans="1:16" ht="23.25">
      <c r="A28" s="126">
        <v>2</v>
      </c>
      <c r="B28" s="214" t="s">
        <v>45</v>
      </c>
      <c r="C28" s="210"/>
      <c r="D28" s="210"/>
      <c r="E28" s="210"/>
      <c r="F28" s="187"/>
      <c r="G28" s="149"/>
      <c r="H28" s="150">
        <v>20000</v>
      </c>
      <c r="I28" s="129">
        <f t="shared" si="3"/>
        <v>0</v>
      </c>
      <c r="J28" s="129">
        <f t="shared" si="4"/>
        <v>20000</v>
      </c>
      <c r="P28" s="130">
        <f>O28/9</f>
        <v>0</v>
      </c>
    </row>
    <row r="29" spans="1:16" ht="23.25">
      <c r="A29" s="126">
        <v>3</v>
      </c>
      <c r="B29" s="214" t="s">
        <v>206</v>
      </c>
      <c r="C29" s="210">
        <v>50000</v>
      </c>
      <c r="D29" s="210">
        <v>50000</v>
      </c>
      <c r="E29" s="210">
        <v>50000</v>
      </c>
      <c r="F29" s="187">
        <f>SUM(C29:E29)</f>
        <v>150000</v>
      </c>
      <c r="G29" s="149"/>
      <c r="H29" s="150">
        <v>955600</v>
      </c>
      <c r="I29" s="129">
        <f t="shared" si="3"/>
        <v>150000</v>
      </c>
      <c r="J29" s="129">
        <f t="shared" si="4"/>
        <v>805600</v>
      </c>
      <c r="P29" s="130">
        <f>O29/9</f>
        <v>0</v>
      </c>
    </row>
    <row r="30" spans="1:16" ht="23.25">
      <c r="A30" s="126">
        <v>4</v>
      </c>
      <c r="B30" s="214" t="s">
        <v>44</v>
      </c>
      <c r="C30" s="210"/>
      <c r="D30" s="210"/>
      <c r="E30" s="210"/>
      <c r="F30" s="187"/>
      <c r="G30" s="149"/>
      <c r="H30" s="150">
        <v>10000</v>
      </c>
      <c r="I30" s="129">
        <f t="shared" si="3"/>
        <v>0</v>
      </c>
      <c r="J30" s="129">
        <f t="shared" si="4"/>
        <v>10000</v>
      </c>
      <c r="P30" s="130">
        <f>O30/9</f>
        <v>0</v>
      </c>
    </row>
    <row r="31" spans="1:16" ht="23.25">
      <c r="A31" s="126"/>
      <c r="B31" s="183"/>
      <c r="C31" s="148"/>
      <c r="D31" s="148"/>
      <c r="E31" s="148"/>
      <c r="F31" s="146"/>
      <c r="G31" s="149"/>
      <c r="H31" s="150"/>
      <c r="I31" s="129">
        <f t="shared" si="3"/>
        <v>0</v>
      </c>
      <c r="J31" s="129">
        <f t="shared" si="4"/>
        <v>0</v>
      </c>
      <c r="P31" s="130">
        <f>O31/9</f>
        <v>0</v>
      </c>
    </row>
    <row r="32" spans="1:16" ht="23.25">
      <c r="A32" s="126"/>
      <c r="B32" s="125"/>
      <c r="C32" s="151"/>
      <c r="D32" s="151"/>
      <c r="E32" s="151"/>
      <c r="F32" s="128"/>
      <c r="G32" s="152"/>
      <c r="H32" s="150"/>
      <c r="I32" s="129">
        <f t="shared" si="3"/>
        <v>0</v>
      </c>
      <c r="J32" s="129">
        <f t="shared" si="4"/>
        <v>0</v>
      </c>
      <c r="P32" s="152"/>
    </row>
    <row r="33" spans="1:16" ht="24" thickBot="1">
      <c r="A33" s="126"/>
      <c r="B33" s="125"/>
      <c r="C33" s="151"/>
      <c r="D33" s="151"/>
      <c r="E33" s="151"/>
      <c r="F33" s="128"/>
      <c r="G33" s="152"/>
      <c r="H33" s="150"/>
      <c r="I33" s="129">
        <f t="shared" si="3"/>
        <v>0</v>
      </c>
      <c r="J33" s="129">
        <f t="shared" si="4"/>
        <v>0</v>
      </c>
      <c r="P33" s="152"/>
    </row>
    <row r="34" spans="1:16" ht="24.75" thickBot="1" thickTop="1">
      <c r="A34" s="136"/>
      <c r="B34" s="137" t="s">
        <v>5</v>
      </c>
      <c r="C34" s="138">
        <f>SUM(C27:C33)</f>
        <v>50000</v>
      </c>
      <c r="D34" s="138">
        <f>SUM(D27:D33)</f>
        <v>50000</v>
      </c>
      <c r="E34" s="138">
        <f>SUM(E27:E33)</f>
        <v>50000</v>
      </c>
      <c r="F34" s="138">
        <f>SUM(C34:E34)</f>
        <v>150000</v>
      </c>
      <c r="G34" s="152"/>
      <c r="H34" s="150"/>
      <c r="P34" s="152"/>
    </row>
    <row r="35" spans="1:6" ht="24" thickTop="1">
      <c r="A35" s="118" t="s">
        <v>0</v>
      </c>
      <c r="B35" s="118" t="s">
        <v>1</v>
      </c>
      <c r="C35" s="119" t="s">
        <v>2</v>
      </c>
      <c r="D35" s="119" t="s">
        <v>3</v>
      </c>
      <c r="E35" s="119" t="s">
        <v>4</v>
      </c>
      <c r="F35" s="120" t="s">
        <v>5</v>
      </c>
    </row>
    <row r="36" spans="1:6" ht="23.25">
      <c r="A36" s="215"/>
      <c r="B36" s="215"/>
      <c r="C36" s="159"/>
      <c r="D36" s="159"/>
      <c r="E36" s="159"/>
      <c r="F36" s="216" t="s">
        <v>8</v>
      </c>
    </row>
    <row r="37" spans="1:6" ht="24.75" customHeight="1">
      <c r="A37" s="125"/>
      <c r="B37" s="163" t="s">
        <v>13</v>
      </c>
      <c r="C37" s="128"/>
      <c r="D37" s="128"/>
      <c r="E37" s="128"/>
      <c r="F37" s="158"/>
    </row>
    <row r="38" spans="1:16" ht="23.25">
      <c r="A38" s="126">
        <v>1</v>
      </c>
      <c r="B38" s="217" t="s">
        <v>207</v>
      </c>
      <c r="C38" s="187">
        <v>50000</v>
      </c>
      <c r="D38" s="187"/>
      <c r="E38" s="187"/>
      <c r="F38" s="211">
        <f>SUM(C38:E38)</f>
        <v>50000</v>
      </c>
      <c r="H38" s="117">
        <v>50000</v>
      </c>
      <c r="I38" s="129">
        <f>F38</f>
        <v>50000</v>
      </c>
      <c r="J38" s="129">
        <f>H38-I38</f>
        <v>0</v>
      </c>
      <c r="P38" s="130">
        <f>O38/9</f>
        <v>0</v>
      </c>
    </row>
    <row r="39" spans="1:16" ht="23.25">
      <c r="A39" s="126">
        <v>2</v>
      </c>
      <c r="B39" s="218" t="s">
        <v>208</v>
      </c>
      <c r="C39" s="187">
        <v>20000</v>
      </c>
      <c r="D39" s="187"/>
      <c r="E39" s="187"/>
      <c r="F39" s="211">
        <f>SUM(C39:E39)</f>
        <v>20000</v>
      </c>
      <c r="H39" s="117">
        <v>20000</v>
      </c>
      <c r="I39" s="129">
        <f>F39</f>
        <v>20000</v>
      </c>
      <c r="J39" s="129">
        <f>H39-I39</f>
        <v>0</v>
      </c>
      <c r="P39" s="130">
        <f>O39/9</f>
        <v>0</v>
      </c>
    </row>
    <row r="40" spans="1:16" ht="23.25">
      <c r="A40" s="126">
        <v>3</v>
      </c>
      <c r="B40" s="218" t="s">
        <v>209</v>
      </c>
      <c r="C40" s="187">
        <v>36000</v>
      </c>
      <c r="D40" s="187"/>
      <c r="E40" s="187"/>
      <c r="F40" s="211">
        <f>SUM(C40:E40)</f>
        <v>36000</v>
      </c>
      <c r="H40" s="117">
        <v>36000</v>
      </c>
      <c r="I40" s="129">
        <f>F40</f>
        <v>36000</v>
      </c>
      <c r="J40" s="129">
        <f>H40-I40</f>
        <v>0</v>
      </c>
      <c r="P40" s="130">
        <f>O40/9</f>
        <v>0</v>
      </c>
    </row>
    <row r="41" spans="1:16" ht="23.25">
      <c r="A41" s="126"/>
      <c r="B41" s="157"/>
      <c r="C41" s="128"/>
      <c r="D41" s="128"/>
      <c r="E41" s="128"/>
      <c r="F41" s="158">
        <f>SUM(C41:E41)</f>
        <v>0</v>
      </c>
      <c r="I41" s="129">
        <f>F41</f>
        <v>0</v>
      </c>
      <c r="J41" s="129">
        <f>H41-I41</f>
        <v>0</v>
      </c>
      <c r="P41" s="130">
        <f>O41/9</f>
        <v>0</v>
      </c>
    </row>
    <row r="42" spans="1:10" ht="24" thickBot="1">
      <c r="A42" s="159"/>
      <c r="B42" s="160"/>
      <c r="C42" s="161"/>
      <c r="D42" s="161"/>
      <c r="E42" s="161"/>
      <c r="F42" s="162"/>
      <c r="I42" s="129">
        <f>F42</f>
        <v>0</v>
      </c>
      <c r="J42" s="129">
        <f>H42-I42</f>
        <v>0</v>
      </c>
    </row>
    <row r="43" spans="1:10" ht="24.75" thickBot="1" thickTop="1">
      <c r="A43" s="136"/>
      <c r="B43" s="137" t="s">
        <v>5</v>
      </c>
      <c r="C43" s="138">
        <f>SUM(C38:C42)</f>
        <v>106000</v>
      </c>
      <c r="D43" s="138">
        <f>SUM(D38:D42)</f>
        <v>0</v>
      </c>
      <c r="E43" s="138">
        <f>SUM(E38:E42)</f>
        <v>0</v>
      </c>
      <c r="F43" s="138">
        <f>SUM(C43:E43)</f>
        <v>106000</v>
      </c>
      <c r="I43" s="152"/>
      <c r="J43" s="152"/>
    </row>
    <row r="44" spans="1:6" ht="24" thickTop="1">
      <c r="A44" s="126"/>
      <c r="B44" s="163" t="s">
        <v>42</v>
      </c>
      <c r="C44" s="128"/>
      <c r="D44" s="128"/>
      <c r="E44" s="128"/>
      <c r="F44" s="158"/>
    </row>
    <row r="45" spans="1:10" ht="23.25">
      <c r="A45" s="126">
        <v>1</v>
      </c>
      <c r="B45" s="125" t="s">
        <v>210</v>
      </c>
      <c r="C45" s="128"/>
      <c r="D45" s="128">
        <v>264000</v>
      </c>
      <c r="E45" s="128"/>
      <c r="F45" s="158">
        <f>SUM(C45:E45)</f>
        <v>264000</v>
      </c>
      <c r="H45" s="117">
        <v>553500</v>
      </c>
      <c r="I45" s="129">
        <f>F45</f>
        <v>264000</v>
      </c>
      <c r="J45" s="129">
        <f>H45-I45</f>
        <v>289500</v>
      </c>
    </row>
    <row r="46" spans="1:10" ht="23.25">
      <c r="A46" s="126">
        <v>2</v>
      </c>
      <c r="B46" s="125" t="s">
        <v>73</v>
      </c>
      <c r="C46" s="128"/>
      <c r="D46" s="128">
        <v>344000</v>
      </c>
      <c r="E46" s="128"/>
      <c r="F46" s="158">
        <f>SUM(C46:E46)</f>
        <v>344000</v>
      </c>
      <c r="H46" s="117">
        <v>750300</v>
      </c>
      <c r="I46" s="129">
        <f>F46</f>
        <v>344000</v>
      </c>
      <c r="J46" s="129">
        <f>H46-I46</f>
        <v>406300</v>
      </c>
    </row>
    <row r="47" spans="1:10" ht="23.25">
      <c r="A47" s="126">
        <v>3</v>
      </c>
      <c r="B47" s="125" t="s">
        <v>74</v>
      </c>
      <c r="C47" s="128"/>
      <c r="D47" s="128">
        <v>279180</v>
      </c>
      <c r="E47" s="128"/>
      <c r="F47" s="158">
        <f>SUM(C47:E47)</f>
        <v>279180</v>
      </c>
      <c r="H47" s="117">
        <v>590400</v>
      </c>
      <c r="I47" s="129">
        <f>F47</f>
        <v>279180</v>
      </c>
      <c r="J47" s="129">
        <f>H47-I47</f>
        <v>311220</v>
      </c>
    </row>
    <row r="48" spans="1:10" ht="23.25">
      <c r="A48" s="126">
        <v>4</v>
      </c>
      <c r="B48" s="125" t="s">
        <v>75</v>
      </c>
      <c r="C48" s="128"/>
      <c r="D48" s="128">
        <v>140000</v>
      </c>
      <c r="E48" s="128"/>
      <c r="F48" s="158">
        <f>SUM(C48:E48)</f>
        <v>140000</v>
      </c>
      <c r="H48" s="117">
        <v>307500</v>
      </c>
      <c r="I48" s="129">
        <f>F48</f>
        <v>140000</v>
      </c>
      <c r="J48" s="129">
        <f>H48-I48</f>
        <v>167500</v>
      </c>
    </row>
    <row r="49" spans="1:16" ht="24" thickBot="1">
      <c r="A49" s="122"/>
      <c r="B49" s="165"/>
      <c r="C49" s="135"/>
      <c r="D49" s="135"/>
      <c r="E49" s="135"/>
      <c r="F49" s="135"/>
      <c r="P49" s="130">
        <f>O49/9</f>
        <v>0</v>
      </c>
    </row>
    <row r="50" spans="1:16" ht="24.75" thickBot="1" thickTop="1">
      <c r="A50" s="136"/>
      <c r="B50" s="137" t="s">
        <v>5</v>
      </c>
      <c r="C50" s="138">
        <f>SUM(C49:C49)</f>
        <v>0</v>
      </c>
      <c r="D50" s="138">
        <f>SUM(D45:D49)</f>
        <v>1027180</v>
      </c>
      <c r="E50" s="138">
        <f>SUM(E49:E49)</f>
        <v>0</v>
      </c>
      <c r="F50" s="138">
        <f>SUM(C50:E50)</f>
        <v>1027180</v>
      </c>
      <c r="P50" s="130">
        <f>O50/9</f>
        <v>0</v>
      </c>
    </row>
    <row r="51" spans="1:6" ht="24" thickTop="1">
      <c r="A51" s="126"/>
      <c r="B51" s="163" t="s">
        <v>47</v>
      </c>
      <c r="C51" s="128"/>
      <c r="D51" s="128"/>
      <c r="E51" s="128"/>
      <c r="F51" s="158"/>
    </row>
    <row r="52" spans="1:16" ht="23.25">
      <c r="A52" s="126">
        <v>1</v>
      </c>
      <c r="B52" s="212" t="s">
        <v>211</v>
      </c>
      <c r="C52" s="187">
        <v>0</v>
      </c>
      <c r="D52" s="187">
        <v>0</v>
      </c>
      <c r="E52" s="187">
        <v>11000</v>
      </c>
      <c r="F52" s="211">
        <f>SUM(C52:E52)</f>
        <v>11000</v>
      </c>
      <c r="G52" s="166">
        <v>211</v>
      </c>
      <c r="H52" s="117">
        <v>11000</v>
      </c>
      <c r="I52" s="129">
        <f>F52</f>
        <v>11000</v>
      </c>
      <c r="J52" s="129">
        <f>H52-I52</f>
        <v>0</v>
      </c>
      <c r="P52" s="130">
        <f>O52/9</f>
        <v>0</v>
      </c>
    </row>
    <row r="53" spans="1:16" ht="23.25">
      <c r="A53" s="126"/>
      <c r="B53" s="157"/>
      <c r="C53" s="128"/>
      <c r="D53" s="128"/>
      <c r="E53" s="128"/>
      <c r="F53" s="158"/>
      <c r="I53" s="129">
        <f>F53</f>
        <v>0</v>
      </c>
      <c r="J53" s="129">
        <f>H53-I53</f>
        <v>0</v>
      </c>
      <c r="P53" s="130">
        <f>O53/9</f>
        <v>0</v>
      </c>
    </row>
    <row r="54" spans="1:16" ht="23.25">
      <c r="A54" s="126"/>
      <c r="B54" s="157"/>
      <c r="C54" s="128"/>
      <c r="D54" s="128"/>
      <c r="E54" s="128"/>
      <c r="F54" s="158"/>
      <c r="I54" s="129">
        <f>F54</f>
        <v>0</v>
      </c>
      <c r="J54" s="129">
        <f>H54-I54</f>
        <v>0</v>
      </c>
      <c r="P54" s="130">
        <f>O54/9</f>
        <v>0</v>
      </c>
    </row>
    <row r="55" spans="1:16" ht="24" thickBot="1">
      <c r="A55" s="126"/>
      <c r="B55" s="157"/>
      <c r="C55" s="128"/>
      <c r="D55" s="128"/>
      <c r="E55" s="128"/>
      <c r="F55" s="158"/>
      <c r="I55" s="129">
        <f>F55</f>
        <v>0</v>
      </c>
      <c r="J55" s="129">
        <f>H55-I55</f>
        <v>0</v>
      </c>
      <c r="P55" s="130">
        <f>O55/9</f>
        <v>0</v>
      </c>
    </row>
    <row r="56" spans="1:8" ht="24.75" thickBot="1" thickTop="1">
      <c r="A56" s="136"/>
      <c r="B56" s="137" t="s">
        <v>5</v>
      </c>
      <c r="C56" s="138">
        <f>SUM(C52:C55)</f>
        <v>0</v>
      </c>
      <c r="D56" s="138">
        <f>SUM(D52:D55)</f>
        <v>0</v>
      </c>
      <c r="E56" s="138">
        <f>SUM(E52:E55)</f>
        <v>11000</v>
      </c>
      <c r="F56" s="138">
        <f>SUM(C56:E56)</f>
        <v>11000</v>
      </c>
      <c r="H56" s="117">
        <f>SUM(H7:H55)</f>
        <v>4270100</v>
      </c>
    </row>
    <row r="57" spans="1:10" ht="24" thickTop="1">
      <c r="A57" s="167"/>
      <c r="B57" s="168"/>
      <c r="C57" s="169"/>
      <c r="D57" s="169"/>
      <c r="E57" s="169"/>
      <c r="F57" s="170"/>
      <c r="I57" s="129"/>
      <c r="J57" s="129"/>
    </row>
    <row r="58" spans="1:10" ht="23.25">
      <c r="A58" s="171"/>
      <c r="B58" s="172"/>
      <c r="C58" s="173"/>
      <c r="D58" s="173"/>
      <c r="E58" s="173"/>
      <c r="F58" s="174"/>
      <c r="I58" s="129"/>
      <c r="J58" s="129"/>
    </row>
    <row r="59" spans="1:10" ht="23.25">
      <c r="A59" s="171"/>
      <c r="B59" s="172"/>
      <c r="C59" s="173"/>
      <c r="D59" s="173"/>
      <c r="E59" s="173"/>
      <c r="F59" s="174"/>
      <c r="I59" s="129"/>
      <c r="J59" s="129"/>
    </row>
    <row r="60" spans="1:10" ht="23.25">
      <c r="A60" s="171"/>
      <c r="B60" s="172"/>
      <c r="C60" s="173"/>
      <c r="D60" s="173"/>
      <c r="E60" s="173"/>
      <c r="F60" s="174"/>
      <c r="I60" s="129"/>
      <c r="J60" s="129"/>
    </row>
    <row r="61" spans="1:10" ht="23.25">
      <c r="A61" s="171"/>
      <c r="B61" s="172"/>
      <c r="C61" s="173"/>
      <c r="D61" s="173"/>
      <c r="E61" s="173"/>
      <c r="F61" s="174"/>
      <c r="I61" s="129"/>
      <c r="J61" s="129"/>
    </row>
    <row r="62" spans="1:10" ht="23.25">
      <c r="A62" s="171"/>
      <c r="B62" s="172"/>
      <c r="C62" s="173"/>
      <c r="D62" s="173"/>
      <c r="E62" s="173"/>
      <c r="F62" s="174"/>
      <c r="I62" s="129"/>
      <c r="J62" s="129"/>
    </row>
    <row r="63" spans="1:10" ht="23.25">
      <c r="A63" s="171"/>
      <c r="B63" s="172"/>
      <c r="C63" s="173"/>
      <c r="D63" s="173"/>
      <c r="E63" s="173"/>
      <c r="F63" s="174"/>
      <c r="I63" s="129"/>
      <c r="J63" s="129"/>
    </row>
    <row r="64" spans="1:10" ht="23.25">
      <c r="A64" s="171"/>
      <c r="B64" s="172"/>
      <c r="C64" s="173"/>
      <c r="D64" s="173"/>
      <c r="E64" s="173"/>
      <c r="F64" s="174"/>
      <c r="I64" s="129"/>
      <c r="J64" s="129"/>
    </row>
    <row r="65" spans="1:10" ht="23.25">
      <c r="A65" s="171"/>
      <c r="B65" s="172"/>
      <c r="C65" s="175"/>
      <c r="D65" s="175"/>
      <c r="E65" s="175"/>
      <c r="F65" s="176"/>
      <c r="I65" s="129"/>
      <c r="J65" s="129"/>
    </row>
    <row r="66" spans="1:10" ht="23.25">
      <c r="A66" s="171"/>
      <c r="B66" s="172"/>
      <c r="C66" s="175"/>
      <c r="D66" s="175"/>
      <c r="E66" s="175"/>
      <c r="F66" s="176"/>
      <c r="I66" s="129"/>
      <c r="J66" s="129"/>
    </row>
    <row r="67" spans="1:6" ht="23.25">
      <c r="A67" s="171"/>
      <c r="B67" s="172"/>
      <c r="C67" s="175"/>
      <c r="D67" s="175"/>
      <c r="E67" s="175"/>
      <c r="F67" s="176"/>
    </row>
    <row r="68" spans="1:6" ht="23.25">
      <c r="A68" s="171"/>
      <c r="B68" s="172"/>
      <c r="C68" s="175"/>
      <c r="D68" s="175"/>
      <c r="E68" s="175"/>
      <c r="F68" s="175"/>
    </row>
    <row r="69" spans="1:6" ht="33" customHeight="1">
      <c r="A69" s="266" t="s">
        <v>33</v>
      </c>
      <c r="B69" s="266"/>
      <c r="C69" s="266"/>
      <c r="D69" s="266"/>
      <c r="E69" s="266"/>
      <c r="F69" s="266"/>
    </row>
    <row r="70" spans="1:6" ht="23.25">
      <c r="A70" s="268" t="s">
        <v>230</v>
      </c>
      <c r="B70" s="268"/>
      <c r="C70" s="268"/>
      <c r="D70" s="268"/>
      <c r="E70" s="268"/>
      <c r="F70" s="268"/>
    </row>
    <row r="71" spans="1:6" ht="22.5">
      <c r="A71" s="269" t="s">
        <v>212</v>
      </c>
      <c r="B71" s="269"/>
      <c r="C71" s="269"/>
      <c r="D71" s="269"/>
      <c r="E71" s="269"/>
      <c r="F71" s="269"/>
    </row>
    <row r="72" spans="1:6" ht="23.25">
      <c r="A72" s="118" t="s">
        <v>0</v>
      </c>
      <c r="B72" s="118" t="s">
        <v>1</v>
      </c>
      <c r="C72" s="119" t="s">
        <v>23</v>
      </c>
      <c r="D72" s="119" t="s">
        <v>24</v>
      </c>
      <c r="E72" s="119" t="s">
        <v>25</v>
      </c>
      <c r="F72" s="120" t="s">
        <v>5</v>
      </c>
    </row>
    <row r="73" spans="1:12" ht="23.25">
      <c r="A73" s="121"/>
      <c r="B73" s="121"/>
      <c r="C73" s="122"/>
      <c r="D73" s="122"/>
      <c r="E73" s="122"/>
      <c r="F73" s="123" t="s">
        <v>8</v>
      </c>
      <c r="K73" s="33" t="s">
        <v>39</v>
      </c>
      <c r="L73" s="33" t="s">
        <v>72</v>
      </c>
    </row>
    <row r="74" spans="1:10" ht="23.25">
      <c r="A74" s="124"/>
      <c r="B74" s="124" t="s">
        <v>9</v>
      </c>
      <c r="C74" s="125"/>
      <c r="D74" s="125"/>
      <c r="E74" s="125"/>
      <c r="F74" s="125"/>
      <c r="I74" s="129">
        <f>F74</f>
        <v>0</v>
      </c>
      <c r="J74" s="129">
        <f>H74-I74</f>
        <v>0</v>
      </c>
    </row>
    <row r="75" spans="1:16" ht="23.25">
      <c r="A75" s="126">
        <v>1</v>
      </c>
      <c r="B75" s="181" t="s">
        <v>172</v>
      </c>
      <c r="C75" s="127">
        <v>30000</v>
      </c>
      <c r="D75" s="127"/>
      <c r="E75" s="127"/>
      <c r="F75" s="128">
        <f>SUM(C75:E75)</f>
        <v>30000</v>
      </c>
      <c r="H75" s="117">
        <f>J7</f>
        <v>85000</v>
      </c>
      <c r="I75" s="129">
        <f>F75</f>
        <v>30000</v>
      </c>
      <c r="J75" s="129">
        <f>H75-I75</f>
        <v>55000</v>
      </c>
      <c r="M75" s="129">
        <f>J75+K75-L75</f>
        <v>55000</v>
      </c>
      <c r="P75" s="130">
        <f>O75/9</f>
        <v>0</v>
      </c>
    </row>
    <row r="76" spans="1:13" ht="24" thickBot="1">
      <c r="A76" s="132"/>
      <c r="B76" s="133"/>
      <c r="C76" s="134"/>
      <c r="D76" s="134"/>
      <c r="E76" s="134"/>
      <c r="F76" s="135"/>
      <c r="H76" s="117">
        <f>J8</f>
        <v>0</v>
      </c>
      <c r="I76" s="129">
        <f aca="true" t="shared" si="5" ref="I76:I89">F76</f>
        <v>0</v>
      </c>
      <c r="J76" s="129">
        <f aca="true" t="shared" si="6" ref="J76:J81">H76-I76</f>
        <v>0</v>
      </c>
      <c r="M76" s="129">
        <f aca="true" t="shared" si="7" ref="M76:M120">J76+K76-L76</f>
        <v>0</v>
      </c>
    </row>
    <row r="77" spans="1:13" ht="24.75" thickBot="1" thickTop="1">
      <c r="A77" s="136"/>
      <c r="B77" s="137" t="s">
        <v>5</v>
      </c>
      <c r="C77" s="138">
        <f>SUM(C75:C76)</f>
        <v>30000</v>
      </c>
      <c r="D77" s="138">
        <f>SUM(D75:D76)</f>
        <v>0</v>
      </c>
      <c r="E77" s="138">
        <f>SUM(E75:E76)</f>
        <v>0</v>
      </c>
      <c r="F77" s="138">
        <f>SUM(F75:F76)</f>
        <v>30000</v>
      </c>
      <c r="I77" s="129"/>
      <c r="J77" s="129"/>
      <c r="M77" s="129"/>
    </row>
    <row r="78" spans="1:13" ht="24" thickTop="1">
      <c r="A78" s="122"/>
      <c r="B78" s="139" t="s">
        <v>10</v>
      </c>
      <c r="C78" s="140"/>
      <c r="D78" s="140"/>
      <c r="E78" s="140"/>
      <c r="F78" s="140"/>
      <c r="H78" s="117">
        <f aca="true" t="shared" si="8" ref="H78:H92">J10</f>
        <v>0</v>
      </c>
      <c r="I78" s="129">
        <f t="shared" si="5"/>
        <v>0</v>
      </c>
      <c r="J78" s="129">
        <f t="shared" si="6"/>
        <v>0</v>
      </c>
      <c r="M78" s="129">
        <f t="shared" si="7"/>
        <v>0</v>
      </c>
    </row>
    <row r="79" spans="1:16" ht="23.25">
      <c r="A79" s="126">
        <v>1</v>
      </c>
      <c r="B79" s="157" t="s">
        <v>204</v>
      </c>
      <c r="C79" s="141">
        <v>50000</v>
      </c>
      <c r="D79" s="127"/>
      <c r="E79" s="127"/>
      <c r="F79" s="128">
        <f>SUM(C79:E79)</f>
        <v>50000</v>
      </c>
      <c r="H79" s="117">
        <f t="shared" si="8"/>
        <v>50000</v>
      </c>
      <c r="I79" s="129">
        <f t="shared" si="5"/>
        <v>50000</v>
      </c>
      <c r="J79" s="129">
        <f t="shared" si="6"/>
        <v>0</v>
      </c>
      <c r="M79" s="129">
        <f t="shared" si="7"/>
        <v>0</v>
      </c>
      <c r="P79" s="130">
        <f aca="true" t="shared" si="9" ref="P79:P92">O79/9</f>
        <v>0</v>
      </c>
    </row>
    <row r="80" spans="1:16" ht="23.25">
      <c r="A80" s="126">
        <v>2</v>
      </c>
      <c r="B80" s="212" t="s">
        <v>203</v>
      </c>
      <c r="C80" s="185"/>
      <c r="D80" s="186"/>
      <c r="E80" s="186"/>
      <c r="F80" s="187">
        <f aca="true" t="shared" si="10" ref="F80:F89">SUM(C80:E80)</f>
        <v>0</v>
      </c>
      <c r="H80" s="117">
        <f t="shared" si="8"/>
        <v>10000</v>
      </c>
      <c r="I80" s="129">
        <f t="shared" si="5"/>
        <v>0</v>
      </c>
      <c r="J80" s="129">
        <f t="shared" si="6"/>
        <v>10000</v>
      </c>
      <c r="M80" s="129">
        <f t="shared" si="7"/>
        <v>10000</v>
      </c>
      <c r="P80" s="130">
        <f t="shared" si="9"/>
        <v>0</v>
      </c>
    </row>
    <row r="81" spans="1:16" ht="23.25">
      <c r="A81" s="126">
        <v>3</v>
      </c>
      <c r="B81" s="213" t="s">
        <v>205</v>
      </c>
      <c r="C81" s="188"/>
      <c r="D81" s="186"/>
      <c r="E81" s="186">
        <v>30000</v>
      </c>
      <c r="F81" s="187">
        <f t="shared" si="10"/>
        <v>30000</v>
      </c>
      <c r="H81" s="117">
        <f t="shared" si="8"/>
        <v>30000</v>
      </c>
      <c r="I81" s="129">
        <f t="shared" si="5"/>
        <v>30000</v>
      </c>
      <c r="J81" s="129">
        <f t="shared" si="6"/>
        <v>0</v>
      </c>
      <c r="M81" s="129">
        <f t="shared" si="7"/>
        <v>0</v>
      </c>
      <c r="P81" s="130">
        <f t="shared" si="9"/>
        <v>0</v>
      </c>
    </row>
    <row r="82" spans="1:16" ht="23.25">
      <c r="A82" s="126">
        <v>4</v>
      </c>
      <c r="B82" s="212" t="s">
        <v>117</v>
      </c>
      <c r="C82" s="188"/>
      <c r="D82" s="186"/>
      <c r="E82" s="186"/>
      <c r="F82" s="187">
        <f t="shared" si="10"/>
        <v>0</v>
      </c>
      <c r="H82" s="117">
        <f t="shared" si="8"/>
        <v>0</v>
      </c>
      <c r="I82" s="129">
        <f t="shared" si="5"/>
        <v>0</v>
      </c>
      <c r="J82" s="129">
        <f aca="true" t="shared" si="11" ref="J82:J101">H82-I82</f>
        <v>0</v>
      </c>
      <c r="M82" s="129">
        <f t="shared" si="7"/>
        <v>0</v>
      </c>
      <c r="P82" s="130">
        <f t="shared" si="9"/>
        <v>0</v>
      </c>
    </row>
    <row r="83" spans="1:16" ht="23.25">
      <c r="A83" s="126">
        <v>5</v>
      </c>
      <c r="B83" s="214" t="s">
        <v>118</v>
      </c>
      <c r="C83" s="188"/>
      <c r="D83" s="186"/>
      <c r="E83" s="186"/>
      <c r="F83" s="187">
        <f t="shared" si="10"/>
        <v>0</v>
      </c>
      <c r="H83" s="117">
        <f t="shared" si="8"/>
        <v>0</v>
      </c>
      <c r="I83" s="129">
        <f t="shared" si="5"/>
        <v>0</v>
      </c>
      <c r="J83" s="129">
        <f t="shared" si="11"/>
        <v>0</v>
      </c>
      <c r="M83" s="129">
        <f t="shared" si="7"/>
        <v>0</v>
      </c>
      <c r="P83" s="130">
        <f t="shared" si="9"/>
        <v>0</v>
      </c>
    </row>
    <row r="84" spans="1:16" ht="23.25">
      <c r="A84" s="126">
        <v>6</v>
      </c>
      <c r="B84" s="212" t="s">
        <v>119</v>
      </c>
      <c r="C84" s="188"/>
      <c r="D84" s="186"/>
      <c r="E84" s="186"/>
      <c r="F84" s="187">
        <f t="shared" si="10"/>
        <v>0</v>
      </c>
      <c r="H84" s="117">
        <f t="shared" si="8"/>
        <v>0</v>
      </c>
      <c r="I84" s="129">
        <f t="shared" si="5"/>
        <v>0</v>
      </c>
      <c r="J84" s="129">
        <f t="shared" si="11"/>
        <v>0</v>
      </c>
      <c r="M84" s="129">
        <f t="shared" si="7"/>
        <v>0</v>
      </c>
      <c r="P84" s="130">
        <f t="shared" si="9"/>
        <v>0</v>
      </c>
    </row>
    <row r="85" spans="1:16" ht="23.25">
      <c r="A85" s="126">
        <v>7</v>
      </c>
      <c r="B85" s="212" t="s">
        <v>120</v>
      </c>
      <c r="C85" s="188"/>
      <c r="D85" s="186"/>
      <c r="E85" s="186"/>
      <c r="F85" s="187">
        <f t="shared" si="10"/>
        <v>0</v>
      </c>
      <c r="H85" s="117">
        <f t="shared" si="8"/>
        <v>15300</v>
      </c>
      <c r="I85" s="129">
        <f t="shared" si="5"/>
        <v>0</v>
      </c>
      <c r="J85" s="129">
        <f t="shared" si="11"/>
        <v>15300</v>
      </c>
      <c r="M85" s="129">
        <f t="shared" si="7"/>
        <v>15300</v>
      </c>
      <c r="P85" s="130">
        <f t="shared" si="9"/>
        <v>0</v>
      </c>
    </row>
    <row r="86" spans="1:16" ht="23.25">
      <c r="A86" s="126">
        <v>8</v>
      </c>
      <c r="B86" s="212" t="s">
        <v>121</v>
      </c>
      <c r="C86" s="188"/>
      <c r="D86" s="186"/>
      <c r="E86" s="186"/>
      <c r="F86" s="187">
        <f t="shared" si="10"/>
        <v>0</v>
      </c>
      <c r="H86" s="117">
        <f t="shared" si="8"/>
        <v>12000</v>
      </c>
      <c r="I86" s="129">
        <f t="shared" si="5"/>
        <v>0</v>
      </c>
      <c r="J86" s="129">
        <f t="shared" si="11"/>
        <v>12000</v>
      </c>
      <c r="M86" s="129">
        <f t="shared" si="7"/>
        <v>12000</v>
      </c>
      <c r="P86" s="130">
        <f t="shared" si="9"/>
        <v>0</v>
      </c>
    </row>
    <row r="87" spans="1:16" ht="23.25">
      <c r="A87" s="126">
        <v>9</v>
      </c>
      <c r="B87" s="212" t="s">
        <v>122</v>
      </c>
      <c r="C87" s="188"/>
      <c r="D87" s="186"/>
      <c r="E87" s="186"/>
      <c r="F87" s="187">
        <f t="shared" si="10"/>
        <v>0</v>
      </c>
      <c r="H87" s="117">
        <f t="shared" si="8"/>
        <v>12000</v>
      </c>
      <c r="I87" s="129">
        <f t="shared" si="5"/>
        <v>0</v>
      </c>
      <c r="J87" s="129">
        <f t="shared" si="11"/>
        <v>12000</v>
      </c>
      <c r="M87" s="129">
        <f t="shared" si="7"/>
        <v>12000</v>
      </c>
      <c r="P87" s="130">
        <f t="shared" si="9"/>
        <v>0</v>
      </c>
    </row>
    <row r="88" spans="1:16" ht="23.25">
      <c r="A88" s="126">
        <v>10</v>
      </c>
      <c r="B88" s="212" t="s">
        <v>123</v>
      </c>
      <c r="C88" s="188"/>
      <c r="D88" s="186"/>
      <c r="E88" s="186"/>
      <c r="F88" s="187">
        <f t="shared" si="10"/>
        <v>0</v>
      </c>
      <c r="H88" s="117">
        <f t="shared" si="8"/>
        <v>18000</v>
      </c>
      <c r="I88" s="129">
        <f t="shared" si="5"/>
        <v>0</v>
      </c>
      <c r="J88" s="129">
        <f t="shared" si="11"/>
        <v>18000</v>
      </c>
      <c r="M88" s="129">
        <f t="shared" si="7"/>
        <v>18000</v>
      </c>
      <c r="P88" s="130">
        <f t="shared" si="9"/>
        <v>0</v>
      </c>
    </row>
    <row r="89" spans="1:16" ht="23.25">
      <c r="A89" s="126">
        <v>11</v>
      </c>
      <c r="B89" s="212" t="s">
        <v>124</v>
      </c>
      <c r="C89" s="188"/>
      <c r="D89" s="186"/>
      <c r="E89" s="186"/>
      <c r="F89" s="187">
        <f t="shared" si="10"/>
        <v>0</v>
      </c>
      <c r="H89" s="117">
        <f t="shared" si="8"/>
        <v>25800</v>
      </c>
      <c r="I89" s="129">
        <f t="shared" si="5"/>
        <v>0</v>
      </c>
      <c r="J89" s="129">
        <f t="shared" si="11"/>
        <v>25800</v>
      </c>
      <c r="M89" s="129">
        <f t="shared" si="7"/>
        <v>25800</v>
      </c>
      <c r="P89" s="130">
        <f t="shared" si="9"/>
        <v>0</v>
      </c>
    </row>
    <row r="90" spans="1:16" ht="23.25">
      <c r="A90" s="126"/>
      <c r="B90" s="126"/>
      <c r="C90" s="126"/>
      <c r="D90" s="126"/>
      <c r="E90" s="126"/>
      <c r="F90" s="126"/>
      <c r="H90" s="117">
        <f t="shared" si="8"/>
        <v>0</v>
      </c>
      <c r="I90" s="129">
        <f aca="true" t="shared" si="12" ref="I90:I101">F90</f>
        <v>0</v>
      </c>
      <c r="J90" s="129">
        <f t="shared" si="11"/>
        <v>0</v>
      </c>
      <c r="M90" s="129">
        <f t="shared" si="7"/>
        <v>0</v>
      </c>
      <c r="P90" s="130">
        <f t="shared" si="9"/>
        <v>0</v>
      </c>
    </row>
    <row r="91" spans="1:16" ht="23.25">
      <c r="A91" s="126"/>
      <c r="B91" s="183"/>
      <c r="C91" s="142"/>
      <c r="D91" s="127"/>
      <c r="E91" s="127"/>
      <c r="F91" s="128"/>
      <c r="H91" s="117">
        <f t="shared" si="8"/>
        <v>0</v>
      </c>
      <c r="I91" s="129">
        <f t="shared" si="12"/>
        <v>0</v>
      </c>
      <c r="J91" s="129">
        <f t="shared" si="11"/>
        <v>0</v>
      </c>
      <c r="M91" s="129">
        <f t="shared" si="7"/>
        <v>0</v>
      </c>
      <c r="P91" s="130">
        <f t="shared" si="9"/>
        <v>0</v>
      </c>
    </row>
    <row r="92" spans="1:16" ht="24" thickBot="1">
      <c r="A92" s="132"/>
      <c r="B92" s="125"/>
      <c r="C92" s="142"/>
      <c r="D92" s="127"/>
      <c r="E92" s="127"/>
      <c r="F92" s="128">
        <f>SUM(C92:E92)</f>
        <v>0</v>
      </c>
      <c r="H92" s="117">
        <f t="shared" si="8"/>
        <v>0</v>
      </c>
      <c r="I92" s="129">
        <f t="shared" si="12"/>
        <v>0</v>
      </c>
      <c r="J92" s="129">
        <f t="shared" si="11"/>
        <v>0</v>
      </c>
      <c r="M92" s="129">
        <f t="shared" si="7"/>
        <v>0</v>
      </c>
      <c r="P92" s="130">
        <f t="shared" si="9"/>
        <v>0</v>
      </c>
    </row>
    <row r="93" spans="1:13" ht="24.75" thickBot="1" thickTop="1">
      <c r="A93" s="136"/>
      <c r="B93" s="137" t="s">
        <v>5</v>
      </c>
      <c r="C93" s="143">
        <f>SUM(C79:C92)</f>
        <v>50000</v>
      </c>
      <c r="D93" s="143">
        <f>SUM(D79:D92)</f>
        <v>0</v>
      </c>
      <c r="E93" s="143">
        <f>SUM(E79:E92)</f>
        <v>30000</v>
      </c>
      <c r="F93" s="138">
        <f>SUM(C93:E93)</f>
        <v>80000</v>
      </c>
      <c r="I93" s="129"/>
      <c r="J93" s="129"/>
      <c r="M93" s="129"/>
    </row>
    <row r="94" spans="1:13" ht="24" thickTop="1">
      <c r="A94" s="125"/>
      <c r="B94" s="147" t="s">
        <v>11</v>
      </c>
      <c r="C94" s="125"/>
      <c r="D94" s="125"/>
      <c r="E94" s="125"/>
      <c r="F94" s="125"/>
      <c r="H94" s="117">
        <f aca="true" t="shared" si="13" ref="H94:H120">J26</f>
        <v>0</v>
      </c>
      <c r="I94" s="129">
        <f t="shared" si="12"/>
        <v>0</v>
      </c>
      <c r="J94" s="129">
        <f t="shared" si="11"/>
        <v>0</v>
      </c>
      <c r="M94" s="129">
        <f t="shared" si="7"/>
        <v>0</v>
      </c>
    </row>
    <row r="95" spans="1:16" ht="23.25">
      <c r="A95" s="126">
        <v>1</v>
      </c>
      <c r="B95" s="214" t="s">
        <v>12</v>
      </c>
      <c r="C95" s="210">
        <v>10000</v>
      </c>
      <c r="D95" s="210"/>
      <c r="E95" s="210"/>
      <c r="F95" s="187">
        <f>SUM(C95:E95)</f>
        <v>10000</v>
      </c>
      <c r="G95" s="149"/>
      <c r="H95" s="117">
        <f t="shared" si="13"/>
        <v>20000</v>
      </c>
      <c r="I95" s="129">
        <f t="shared" si="12"/>
        <v>10000</v>
      </c>
      <c r="J95" s="129">
        <f t="shared" si="11"/>
        <v>10000</v>
      </c>
      <c r="M95" s="129">
        <f t="shared" si="7"/>
        <v>10000</v>
      </c>
      <c r="P95" s="130">
        <f>O95/9</f>
        <v>0</v>
      </c>
    </row>
    <row r="96" spans="1:16" ht="23.25">
      <c r="A96" s="126">
        <v>2</v>
      </c>
      <c r="B96" s="214" t="s">
        <v>45</v>
      </c>
      <c r="C96" s="210"/>
      <c r="D96" s="210"/>
      <c r="E96" s="210"/>
      <c r="F96" s="187">
        <f>SUM(C96:E96)</f>
        <v>0</v>
      </c>
      <c r="G96" s="149"/>
      <c r="H96" s="117">
        <f t="shared" si="13"/>
        <v>20000</v>
      </c>
      <c r="I96" s="129">
        <f t="shared" si="12"/>
        <v>0</v>
      </c>
      <c r="J96" s="129">
        <f t="shared" si="11"/>
        <v>20000</v>
      </c>
      <c r="M96" s="129">
        <f t="shared" si="7"/>
        <v>20000</v>
      </c>
      <c r="P96" s="130">
        <f>O96/9</f>
        <v>0</v>
      </c>
    </row>
    <row r="97" spans="1:16" ht="23.25">
      <c r="A97" s="126">
        <v>3</v>
      </c>
      <c r="B97" s="214" t="s">
        <v>206</v>
      </c>
      <c r="C97" s="210">
        <v>70000</v>
      </c>
      <c r="D97" s="210">
        <v>70000</v>
      </c>
      <c r="E97" s="210">
        <v>100000</v>
      </c>
      <c r="F97" s="187">
        <f>SUM(C97:E97)</f>
        <v>240000</v>
      </c>
      <c r="G97" s="149"/>
      <c r="H97" s="117">
        <f t="shared" si="13"/>
        <v>805600</v>
      </c>
      <c r="I97" s="129">
        <f t="shared" si="12"/>
        <v>240000</v>
      </c>
      <c r="J97" s="129">
        <f t="shared" si="11"/>
        <v>565600</v>
      </c>
      <c r="M97" s="129">
        <f t="shared" si="7"/>
        <v>565600</v>
      </c>
      <c r="P97" s="130">
        <f>O97/9</f>
        <v>0</v>
      </c>
    </row>
    <row r="98" spans="1:16" ht="23.25">
      <c r="A98" s="126">
        <v>4</v>
      </c>
      <c r="B98" s="214" t="s">
        <v>44</v>
      </c>
      <c r="C98" s="210"/>
      <c r="D98" s="210"/>
      <c r="E98" s="210"/>
      <c r="F98" s="187">
        <f>SUM(C98:E98)</f>
        <v>0</v>
      </c>
      <c r="G98" s="149"/>
      <c r="H98" s="117">
        <f t="shared" si="13"/>
        <v>10000</v>
      </c>
      <c r="I98" s="129">
        <f t="shared" si="12"/>
        <v>0</v>
      </c>
      <c r="J98" s="129">
        <f t="shared" si="11"/>
        <v>10000</v>
      </c>
      <c r="M98" s="129">
        <f t="shared" si="7"/>
        <v>10000</v>
      </c>
      <c r="P98" s="130">
        <f>O98/9</f>
        <v>0</v>
      </c>
    </row>
    <row r="99" spans="1:16" ht="23.25">
      <c r="A99" s="126"/>
      <c r="B99" s="183"/>
      <c r="C99" s="148"/>
      <c r="D99" s="148"/>
      <c r="E99" s="148"/>
      <c r="F99" s="146"/>
      <c r="G99" s="149"/>
      <c r="H99" s="117">
        <f t="shared" si="13"/>
        <v>0</v>
      </c>
      <c r="I99" s="129">
        <f t="shared" si="12"/>
        <v>0</v>
      </c>
      <c r="J99" s="129">
        <f t="shared" si="11"/>
        <v>0</v>
      </c>
      <c r="M99" s="129">
        <f t="shared" si="7"/>
        <v>0</v>
      </c>
      <c r="P99" s="130">
        <f>O99/9</f>
        <v>0</v>
      </c>
    </row>
    <row r="100" spans="1:16" ht="23.25">
      <c r="A100" s="126"/>
      <c r="B100" s="125"/>
      <c r="C100" s="151"/>
      <c r="D100" s="151"/>
      <c r="E100" s="151"/>
      <c r="F100" s="128"/>
      <c r="G100" s="152"/>
      <c r="H100" s="117">
        <f t="shared" si="13"/>
        <v>0</v>
      </c>
      <c r="I100" s="129">
        <f t="shared" si="12"/>
        <v>0</v>
      </c>
      <c r="J100" s="129">
        <f t="shared" si="11"/>
        <v>0</v>
      </c>
      <c r="M100" s="129">
        <f t="shared" si="7"/>
        <v>0</v>
      </c>
      <c r="P100" s="152"/>
    </row>
    <row r="101" spans="1:16" ht="24" thickBot="1">
      <c r="A101" s="126"/>
      <c r="B101" s="125"/>
      <c r="C101" s="151"/>
      <c r="D101" s="151"/>
      <c r="E101" s="151"/>
      <c r="F101" s="128"/>
      <c r="G101" s="152"/>
      <c r="H101" s="117">
        <f t="shared" si="13"/>
        <v>0</v>
      </c>
      <c r="I101" s="129">
        <f t="shared" si="12"/>
        <v>0</v>
      </c>
      <c r="J101" s="129">
        <f t="shared" si="11"/>
        <v>0</v>
      </c>
      <c r="M101" s="129">
        <f t="shared" si="7"/>
        <v>0</v>
      </c>
      <c r="P101" s="152"/>
    </row>
    <row r="102" spans="1:16" ht="24.75" thickBot="1" thickTop="1">
      <c r="A102" s="136"/>
      <c r="B102" s="137" t="s">
        <v>5</v>
      </c>
      <c r="C102" s="138">
        <f>SUM(C95:C101)</f>
        <v>80000</v>
      </c>
      <c r="D102" s="138">
        <f>SUM(D95:D101)</f>
        <v>70000</v>
      </c>
      <c r="E102" s="138">
        <f>SUM(E95:E101)</f>
        <v>100000</v>
      </c>
      <c r="F102" s="138">
        <f>SUM(C102:E102)</f>
        <v>250000</v>
      </c>
      <c r="G102" s="152"/>
      <c r="H102" s="117">
        <f t="shared" si="13"/>
        <v>0</v>
      </c>
      <c r="M102" s="129">
        <f t="shared" si="7"/>
        <v>0</v>
      </c>
      <c r="P102" s="152"/>
    </row>
    <row r="103" spans="1:13" ht="24" thickTop="1">
      <c r="A103" s="118" t="s">
        <v>0</v>
      </c>
      <c r="B103" s="118" t="s">
        <v>1</v>
      </c>
      <c r="C103" s="119" t="s">
        <v>23</v>
      </c>
      <c r="D103" s="119" t="s">
        <v>24</v>
      </c>
      <c r="E103" s="119" t="s">
        <v>25</v>
      </c>
      <c r="F103" s="120" t="s">
        <v>5</v>
      </c>
      <c r="H103" s="117">
        <f t="shared" si="13"/>
        <v>0</v>
      </c>
      <c r="M103" s="129">
        <f t="shared" si="7"/>
        <v>0</v>
      </c>
    </row>
    <row r="104" spans="1:13" ht="23.25">
      <c r="A104" s="215"/>
      <c r="B104" s="215"/>
      <c r="C104" s="159"/>
      <c r="D104" s="159"/>
      <c r="E104" s="159"/>
      <c r="F104" s="216" t="s">
        <v>8</v>
      </c>
      <c r="H104" s="117">
        <f t="shared" si="13"/>
        <v>0</v>
      </c>
      <c r="M104" s="129">
        <f t="shared" si="7"/>
        <v>0</v>
      </c>
    </row>
    <row r="105" spans="1:13" ht="24.75" customHeight="1">
      <c r="A105" s="125"/>
      <c r="B105" s="163" t="s">
        <v>13</v>
      </c>
      <c r="C105" s="128"/>
      <c r="D105" s="128"/>
      <c r="E105" s="128"/>
      <c r="F105" s="158"/>
      <c r="H105" s="117">
        <f t="shared" si="13"/>
        <v>0</v>
      </c>
      <c r="M105" s="129">
        <f t="shared" si="7"/>
        <v>0</v>
      </c>
    </row>
    <row r="106" spans="1:16" ht="23.25">
      <c r="A106" s="126">
        <v>1</v>
      </c>
      <c r="B106" s="217" t="s">
        <v>207</v>
      </c>
      <c r="C106" s="187"/>
      <c r="D106" s="187"/>
      <c r="E106" s="187"/>
      <c r="F106" s="211">
        <f>SUM(C106:E106)</f>
        <v>0</v>
      </c>
      <c r="H106" s="117">
        <f t="shared" si="13"/>
        <v>0</v>
      </c>
      <c r="I106" s="129">
        <f>F106</f>
        <v>0</v>
      </c>
      <c r="J106" s="129">
        <f>H106-I106</f>
        <v>0</v>
      </c>
      <c r="M106" s="129">
        <f t="shared" si="7"/>
        <v>0</v>
      </c>
      <c r="P106" s="130">
        <f>O106/9</f>
        <v>0</v>
      </c>
    </row>
    <row r="107" spans="1:16" ht="23.25">
      <c r="A107" s="126">
        <v>2</v>
      </c>
      <c r="B107" s="218" t="s">
        <v>208</v>
      </c>
      <c r="C107" s="187"/>
      <c r="D107" s="187"/>
      <c r="E107" s="187"/>
      <c r="F107" s="211">
        <f>SUM(C107:E107)</f>
        <v>0</v>
      </c>
      <c r="H107" s="117">
        <f t="shared" si="13"/>
        <v>0</v>
      </c>
      <c r="I107" s="129">
        <f>F107</f>
        <v>0</v>
      </c>
      <c r="J107" s="129">
        <f>H107-I107</f>
        <v>0</v>
      </c>
      <c r="M107" s="129">
        <f t="shared" si="7"/>
        <v>0</v>
      </c>
      <c r="P107" s="130">
        <f>O107/9</f>
        <v>0</v>
      </c>
    </row>
    <row r="108" spans="1:16" ht="23.25">
      <c r="A108" s="126">
        <v>3</v>
      </c>
      <c r="B108" s="218" t="s">
        <v>209</v>
      </c>
      <c r="C108" s="187"/>
      <c r="D108" s="187"/>
      <c r="E108" s="187"/>
      <c r="F108" s="211">
        <f>SUM(C108:E108)</f>
        <v>0</v>
      </c>
      <c r="H108" s="117">
        <f t="shared" si="13"/>
        <v>0</v>
      </c>
      <c r="I108" s="129">
        <f>F108</f>
        <v>0</v>
      </c>
      <c r="J108" s="129">
        <f>H108-I108</f>
        <v>0</v>
      </c>
      <c r="M108" s="129">
        <f t="shared" si="7"/>
        <v>0</v>
      </c>
      <c r="P108" s="130">
        <f>O108/9</f>
        <v>0</v>
      </c>
    </row>
    <row r="109" spans="1:16" ht="23.25">
      <c r="A109" s="126"/>
      <c r="B109" s="157"/>
      <c r="C109" s="128"/>
      <c r="D109" s="128"/>
      <c r="E109" s="128"/>
      <c r="F109" s="158">
        <f>SUM(C109:E109)</f>
        <v>0</v>
      </c>
      <c r="H109" s="117">
        <f t="shared" si="13"/>
        <v>0</v>
      </c>
      <c r="I109" s="129">
        <f>F109</f>
        <v>0</v>
      </c>
      <c r="J109" s="129">
        <f>H109-I109</f>
        <v>0</v>
      </c>
      <c r="M109" s="129">
        <f t="shared" si="7"/>
        <v>0</v>
      </c>
      <c r="P109" s="130">
        <f>O109/9</f>
        <v>0</v>
      </c>
    </row>
    <row r="110" spans="1:13" ht="24" thickBot="1">
      <c r="A110" s="159"/>
      <c r="B110" s="160"/>
      <c r="C110" s="161"/>
      <c r="D110" s="161"/>
      <c r="E110" s="161"/>
      <c r="F110" s="162"/>
      <c r="H110" s="117">
        <f t="shared" si="13"/>
        <v>0</v>
      </c>
      <c r="I110" s="129">
        <f>F110</f>
        <v>0</v>
      </c>
      <c r="J110" s="129">
        <f>H110-I110</f>
        <v>0</v>
      </c>
      <c r="M110" s="129">
        <f t="shared" si="7"/>
        <v>0</v>
      </c>
    </row>
    <row r="111" spans="1:13" ht="24.75" thickBot="1" thickTop="1">
      <c r="A111" s="136"/>
      <c r="B111" s="137" t="s">
        <v>5</v>
      </c>
      <c r="C111" s="138">
        <f>SUM(C106:C110)</f>
        <v>0</v>
      </c>
      <c r="D111" s="138">
        <f>SUM(D106:D110)</f>
        <v>0</v>
      </c>
      <c r="E111" s="138">
        <f>SUM(E106:E110)</f>
        <v>0</v>
      </c>
      <c r="F111" s="138">
        <f>SUM(C111:E111)</f>
        <v>0</v>
      </c>
      <c r="H111" s="117">
        <f t="shared" si="13"/>
        <v>0</v>
      </c>
      <c r="I111" s="152"/>
      <c r="J111" s="152"/>
      <c r="M111" s="129">
        <f t="shared" si="7"/>
        <v>0</v>
      </c>
    </row>
    <row r="112" spans="1:13" ht="24" thickTop="1">
      <c r="A112" s="126"/>
      <c r="B112" s="163" t="s">
        <v>42</v>
      </c>
      <c r="C112" s="128"/>
      <c r="D112" s="128"/>
      <c r="E112" s="128"/>
      <c r="F112" s="158"/>
      <c r="H112" s="117">
        <f t="shared" si="13"/>
        <v>0</v>
      </c>
      <c r="M112" s="129">
        <f t="shared" si="7"/>
        <v>0</v>
      </c>
    </row>
    <row r="113" spans="1:13" ht="23.25">
      <c r="A113" s="126">
        <v>1</v>
      </c>
      <c r="B113" s="125" t="s">
        <v>210</v>
      </c>
      <c r="C113" s="128"/>
      <c r="D113" s="128"/>
      <c r="E113" s="128"/>
      <c r="F113" s="158">
        <f>SUM(C113:E113)</f>
        <v>0</v>
      </c>
      <c r="H113" s="117">
        <f t="shared" si="13"/>
        <v>289500</v>
      </c>
      <c r="I113" s="129">
        <f>F113</f>
        <v>0</v>
      </c>
      <c r="J113" s="129">
        <f>H113-I113</f>
        <v>289500</v>
      </c>
      <c r="M113" s="129">
        <f t="shared" si="7"/>
        <v>289500</v>
      </c>
    </row>
    <row r="114" spans="1:13" ht="23.25">
      <c r="A114" s="126">
        <v>2</v>
      </c>
      <c r="B114" s="125" t="s">
        <v>73</v>
      </c>
      <c r="C114" s="128"/>
      <c r="D114" s="128"/>
      <c r="E114" s="128"/>
      <c r="F114" s="158">
        <f>SUM(C114:E114)</f>
        <v>0</v>
      </c>
      <c r="H114" s="117">
        <f t="shared" si="13"/>
        <v>406300</v>
      </c>
      <c r="I114" s="129">
        <f>F114</f>
        <v>0</v>
      </c>
      <c r="J114" s="129">
        <f>H114-I114</f>
        <v>406300</v>
      </c>
      <c r="M114" s="129">
        <f t="shared" si="7"/>
        <v>406300</v>
      </c>
    </row>
    <row r="115" spans="1:13" ht="23.25">
      <c r="A115" s="126">
        <v>3</v>
      </c>
      <c r="B115" s="125" t="s">
        <v>74</v>
      </c>
      <c r="C115" s="128"/>
      <c r="D115" s="128"/>
      <c r="E115" s="128"/>
      <c r="F115" s="158">
        <f>SUM(C115:E115)</f>
        <v>0</v>
      </c>
      <c r="H115" s="117">
        <f t="shared" si="13"/>
        <v>311220</v>
      </c>
      <c r="I115" s="129">
        <f>F115</f>
        <v>0</v>
      </c>
      <c r="J115" s="129">
        <f>H115-I115</f>
        <v>311220</v>
      </c>
      <c r="M115" s="129">
        <f t="shared" si="7"/>
        <v>311220</v>
      </c>
    </row>
    <row r="116" spans="1:13" ht="23.25">
      <c r="A116" s="126">
        <v>4</v>
      </c>
      <c r="B116" s="125" t="s">
        <v>75</v>
      </c>
      <c r="C116" s="128"/>
      <c r="D116" s="128"/>
      <c r="E116" s="128"/>
      <c r="F116" s="158">
        <f>SUM(C116:E116)</f>
        <v>0</v>
      </c>
      <c r="H116" s="117">
        <f t="shared" si="13"/>
        <v>167500</v>
      </c>
      <c r="I116" s="129">
        <f>F116</f>
        <v>0</v>
      </c>
      <c r="J116" s="129">
        <f>H116-I116</f>
        <v>167500</v>
      </c>
      <c r="M116" s="129">
        <f t="shared" si="7"/>
        <v>167500</v>
      </c>
    </row>
    <row r="117" spans="1:16" ht="24" thickBot="1">
      <c r="A117" s="122"/>
      <c r="B117" s="165"/>
      <c r="C117" s="135"/>
      <c r="D117" s="135"/>
      <c r="E117" s="135"/>
      <c r="F117" s="135"/>
      <c r="H117" s="117">
        <f t="shared" si="13"/>
        <v>0</v>
      </c>
      <c r="M117" s="129">
        <f t="shared" si="7"/>
        <v>0</v>
      </c>
      <c r="P117" s="130">
        <f>O117/9</f>
        <v>0</v>
      </c>
    </row>
    <row r="118" spans="1:16" ht="24.75" thickBot="1" thickTop="1">
      <c r="A118" s="136"/>
      <c r="B118" s="137" t="s">
        <v>5</v>
      </c>
      <c r="C118" s="138">
        <f>SUM(C117:C117)</f>
        <v>0</v>
      </c>
      <c r="D118" s="138">
        <f>SUM(D117:D117)</f>
        <v>0</v>
      </c>
      <c r="E118" s="138">
        <f>SUM(E117:E117)</f>
        <v>0</v>
      </c>
      <c r="F118" s="138">
        <f>SUM(C118:E118)</f>
        <v>0</v>
      </c>
      <c r="H118" s="117">
        <f t="shared" si="13"/>
        <v>0</v>
      </c>
      <c r="M118" s="129">
        <f t="shared" si="7"/>
        <v>0</v>
      </c>
      <c r="P118" s="130">
        <f>O118/9</f>
        <v>0</v>
      </c>
    </row>
    <row r="119" spans="1:13" ht="24" thickTop="1">
      <c r="A119" s="126"/>
      <c r="B119" s="163" t="s">
        <v>47</v>
      </c>
      <c r="C119" s="128"/>
      <c r="D119" s="128"/>
      <c r="E119" s="128"/>
      <c r="F119" s="158"/>
      <c r="H119" s="117">
        <f t="shared" si="13"/>
        <v>0</v>
      </c>
      <c r="M119" s="129">
        <f t="shared" si="7"/>
        <v>0</v>
      </c>
    </row>
    <row r="120" spans="1:16" ht="23.25">
      <c r="A120" s="126">
        <v>1</v>
      </c>
      <c r="B120" s="212" t="s">
        <v>211</v>
      </c>
      <c r="C120" s="187">
        <v>0</v>
      </c>
      <c r="D120" s="187">
        <v>0</v>
      </c>
      <c r="E120" s="187"/>
      <c r="F120" s="211">
        <f>SUM(C120:E120)</f>
        <v>0</v>
      </c>
      <c r="G120" s="166">
        <v>211</v>
      </c>
      <c r="H120" s="117">
        <f t="shared" si="13"/>
        <v>0</v>
      </c>
      <c r="I120" s="129">
        <f>F120</f>
        <v>0</v>
      </c>
      <c r="J120" s="129">
        <f>H120-I120</f>
        <v>0</v>
      </c>
      <c r="M120" s="129">
        <f t="shared" si="7"/>
        <v>0</v>
      </c>
      <c r="P120" s="130">
        <f>O120/9</f>
        <v>0</v>
      </c>
    </row>
    <row r="121" spans="1:16" ht="23.25">
      <c r="A121" s="126"/>
      <c r="B121" s="157"/>
      <c r="C121" s="128"/>
      <c r="D121" s="128"/>
      <c r="E121" s="128"/>
      <c r="F121" s="158"/>
      <c r="I121" s="129"/>
      <c r="J121" s="129"/>
      <c r="P121" s="130">
        <f>O121/9</f>
        <v>0</v>
      </c>
    </row>
    <row r="122" spans="1:16" ht="23.25">
      <c r="A122" s="126"/>
      <c r="B122" s="157"/>
      <c r="C122" s="128"/>
      <c r="D122" s="128"/>
      <c r="E122" s="128"/>
      <c r="F122" s="158"/>
      <c r="I122" s="129"/>
      <c r="J122" s="129"/>
      <c r="P122" s="130">
        <f>O122/9</f>
        <v>0</v>
      </c>
    </row>
    <row r="123" spans="1:16" ht="24" thickBot="1">
      <c r="A123" s="126"/>
      <c r="B123" s="157"/>
      <c r="C123" s="128"/>
      <c r="D123" s="128"/>
      <c r="E123" s="128"/>
      <c r="F123" s="158"/>
      <c r="I123" s="129"/>
      <c r="J123" s="129"/>
      <c r="P123" s="130">
        <f>O123/9</f>
        <v>0</v>
      </c>
    </row>
    <row r="124" spans="1:8" ht="24.75" thickBot="1" thickTop="1">
      <c r="A124" s="136"/>
      <c r="B124" s="137" t="s">
        <v>5</v>
      </c>
      <c r="C124" s="138">
        <f>SUM(C120:C123)</f>
        <v>0</v>
      </c>
      <c r="D124" s="138">
        <f>SUM(D120:D123)</f>
        <v>0</v>
      </c>
      <c r="E124" s="138">
        <f>SUM(E120:E123)</f>
        <v>0</v>
      </c>
      <c r="F124" s="138">
        <f>SUM(C124:E124)</f>
        <v>0</v>
      </c>
      <c r="H124" s="117">
        <f>SUM(H75:H123)</f>
        <v>2288220</v>
      </c>
    </row>
    <row r="125" spans="9:13" ht="22.5" thickTop="1">
      <c r="I125" s="129"/>
      <c r="J125" s="129"/>
      <c r="M125" s="129"/>
    </row>
    <row r="126" spans="9:13" ht="21.75">
      <c r="I126" s="129"/>
      <c r="J126" s="129"/>
      <c r="M126" s="129"/>
    </row>
    <row r="127" spans="9:13" ht="21.75">
      <c r="I127" s="129"/>
      <c r="J127" s="129"/>
      <c r="M127" s="129"/>
    </row>
    <row r="128" spans="9:13" ht="21.75">
      <c r="I128" s="129"/>
      <c r="J128" s="129"/>
      <c r="M128" s="129"/>
    </row>
    <row r="129" spans="9:13" ht="21.75">
      <c r="I129" s="129"/>
      <c r="J129" s="129"/>
      <c r="M129" s="129"/>
    </row>
    <row r="130" spans="9:13" ht="21.75">
      <c r="I130" s="129"/>
      <c r="J130" s="129"/>
      <c r="M130" s="129"/>
    </row>
    <row r="131" spans="9:13" ht="21.75">
      <c r="I131" s="129"/>
      <c r="J131" s="129"/>
      <c r="M131" s="129"/>
    </row>
    <row r="132" spans="9:13" ht="21.75">
      <c r="I132" s="129"/>
      <c r="J132" s="129"/>
      <c r="M132" s="129"/>
    </row>
    <row r="133" spans="9:13" ht="21.75">
      <c r="I133" s="129"/>
      <c r="J133" s="129"/>
      <c r="M133" s="129"/>
    </row>
    <row r="134" spans="9:13" ht="21.75">
      <c r="I134" s="129"/>
      <c r="J134" s="129"/>
      <c r="M134" s="129"/>
    </row>
    <row r="135" spans="9:13" ht="21.75">
      <c r="I135" s="129"/>
      <c r="J135" s="129"/>
      <c r="M135" s="129"/>
    </row>
    <row r="136" ht="21.75">
      <c r="M136" s="129"/>
    </row>
    <row r="137" ht="21.75">
      <c r="M137" s="129"/>
    </row>
    <row r="138" spans="1:6" ht="33" customHeight="1">
      <c r="A138" s="266" t="s">
        <v>33</v>
      </c>
      <c r="B138" s="266"/>
      <c r="C138" s="266"/>
      <c r="D138" s="266"/>
      <c r="E138" s="266"/>
      <c r="F138" s="266"/>
    </row>
    <row r="139" spans="1:6" ht="23.25">
      <c r="A139" s="268" t="s">
        <v>257</v>
      </c>
      <c r="B139" s="268"/>
      <c r="C139" s="268"/>
      <c r="D139" s="268"/>
      <c r="E139" s="268"/>
      <c r="F139" s="268"/>
    </row>
    <row r="140" spans="1:6" ht="22.5">
      <c r="A140" s="269" t="s">
        <v>212</v>
      </c>
      <c r="B140" s="269"/>
      <c r="C140" s="269"/>
      <c r="D140" s="269"/>
      <c r="E140" s="269"/>
      <c r="F140" s="269"/>
    </row>
    <row r="141" spans="1:6" ht="23.25">
      <c r="A141" s="118" t="s">
        <v>0</v>
      </c>
      <c r="B141" s="118" t="s">
        <v>1</v>
      </c>
      <c r="C141" s="119" t="s">
        <v>26</v>
      </c>
      <c r="D141" s="119" t="s">
        <v>27</v>
      </c>
      <c r="E141" s="119" t="s">
        <v>28</v>
      </c>
      <c r="F141" s="120" t="s">
        <v>5</v>
      </c>
    </row>
    <row r="142" spans="1:12" ht="23.25">
      <c r="A142" s="121"/>
      <c r="B142" s="121"/>
      <c r="C142" s="122"/>
      <c r="D142" s="122"/>
      <c r="E142" s="122"/>
      <c r="F142" s="123" t="s">
        <v>8</v>
      </c>
      <c r="K142" s="33" t="s">
        <v>39</v>
      </c>
      <c r="L142" s="33" t="s">
        <v>72</v>
      </c>
    </row>
    <row r="143" spans="1:10" ht="23.25">
      <c r="A143" s="124"/>
      <c r="B143" s="124" t="s">
        <v>9</v>
      </c>
      <c r="C143" s="125"/>
      <c r="D143" s="125"/>
      <c r="E143" s="125"/>
      <c r="F143" s="125"/>
      <c r="I143" s="129">
        <f>F143</f>
        <v>0</v>
      </c>
      <c r="J143" s="129">
        <f>H143-I143</f>
        <v>0</v>
      </c>
    </row>
    <row r="144" spans="1:16" ht="23.25">
      <c r="A144" s="126">
        <v>1</v>
      </c>
      <c r="B144" s="181" t="s">
        <v>172</v>
      </c>
      <c r="C144" s="127">
        <v>0</v>
      </c>
      <c r="D144" s="127"/>
      <c r="E144" s="127">
        <v>35000</v>
      </c>
      <c r="F144" s="128">
        <f>SUM(C144:E144)</f>
        <v>35000</v>
      </c>
      <c r="H144" s="117">
        <f>M75</f>
        <v>55000</v>
      </c>
      <c r="I144" s="129">
        <f>F144</f>
        <v>35000</v>
      </c>
      <c r="J144" s="129">
        <f>H144-I144</f>
        <v>20000</v>
      </c>
      <c r="M144" s="129">
        <f>J144+K144-L144</f>
        <v>20000</v>
      </c>
      <c r="P144" s="130">
        <f>O144/9</f>
        <v>0</v>
      </c>
    </row>
    <row r="145" spans="1:13" ht="24" thickBot="1">
      <c r="A145" s="132"/>
      <c r="B145" s="133"/>
      <c r="C145" s="134"/>
      <c r="D145" s="134"/>
      <c r="E145" s="134"/>
      <c r="F145" s="135"/>
      <c r="H145" s="117">
        <f aca="true" t="shared" si="14" ref="H145:H189">M76</f>
        <v>0</v>
      </c>
      <c r="I145" s="129">
        <f>F145</f>
        <v>0</v>
      </c>
      <c r="J145" s="129">
        <f aca="true" t="shared" si="15" ref="J145:J161">H145-I145</f>
        <v>0</v>
      </c>
      <c r="M145" s="129">
        <f aca="true" t="shared" si="16" ref="M145:M161">J145+K145-L145</f>
        <v>0</v>
      </c>
    </row>
    <row r="146" spans="1:13" ht="24.75" thickBot="1" thickTop="1">
      <c r="A146" s="136"/>
      <c r="B146" s="137" t="s">
        <v>5</v>
      </c>
      <c r="C146" s="138">
        <f>SUM(C144:C145)</f>
        <v>0</v>
      </c>
      <c r="D146" s="138">
        <f>SUM(D144:D145)</f>
        <v>0</v>
      </c>
      <c r="E146" s="138">
        <f>SUM(E144:E145)</f>
        <v>35000</v>
      </c>
      <c r="F146" s="138">
        <f>SUM(F144:F145)</f>
        <v>35000</v>
      </c>
      <c r="H146" s="117">
        <f t="shared" si="14"/>
        <v>0</v>
      </c>
      <c r="I146" s="129"/>
      <c r="J146" s="129">
        <f t="shared" si="15"/>
        <v>0</v>
      </c>
      <c r="M146" s="129">
        <f t="shared" si="16"/>
        <v>0</v>
      </c>
    </row>
    <row r="147" spans="1:13" ht="24" thickTop="1">
      <c r="A147" s="122"/>
      <c r="B147" s="139" t="s">
        <v>10</v>
      </c>
      <c r="C147" s="140"/>
      <c r="D147" s="140"/>
      <c r="E147" s="140"/>
      <c r="F147" s="140"/>
      <c r="H147" s="117">
        <f t="shared" si="14"/>
        <v>0</v>
      </c>
      <c r="I147" s="129">
        <f>F147</f>
        <v>0</v>
      </c>
      <c r="J147" s="129">
        <f t="shared" si="15"/>
        <v>0</v>
      </c>
      <c r="M147" s="129">
        <f t="shared" si="16"/>
        <v>0</v>
      </c>
    </row>
    <row r="148" spans="1:16" ht="23.25">
      <c r="A148" s="126">
        <v>1</v>
      </c>
      <c r="B148" s="157" t="s">
        <v>204</v>
      </c>
      <c r="C148" s="141"/>
      <c r="D148" s="127"/>
      <c r="E148" s="127"/>
      <c r="F148" s="128">
        <f>SUM(C148:E148)</f>
        <v>0</v>
      </c>
      <c r="H148" s="117">
        <f t="shared" si="14"/>
        <v>0</v>
      </c>
      <c r="J148" s="129">
        <f>H148-I148</f>
        <v>0</v>
      </c>
      <c r="M148" s="129">
        <f t="shared" si="16"/>
        <v>0</v>
      </c>
      <c r="P148" s="130">
        <f aca="true" t="shared" si="17" ref="P148:P161">O148/9</f>
        <v>0</v>
      </c>
    </row>
    <row r="149" spans="1:16" ht="23.25">
      <c r="A149" s="126">
        <v>2</v>
      </c>
      <c r="B149" s="212" t="s">
        <v>203</v>
      </c>
      <c r="C149" s="185"/>
      <c r="D149" s="186"/>
      <c r="E149" s="186">
        <v>10000</v>
      </c>
      <c r="F149" s="187">
        <f aca="true" t="shared" si="18" ref="F149:F158">SUM(C149:E149)</f>
        <v>10000</v>
      </c>
      <c r="H149" s="117">
        <f t="shared" si="14"/>
        <v>10000</v>
      </c>
      <c r="I149" s="129">
        <f>F149</f>
        <v>10000</v>
      </c>
      <c r="J149" s="129">
        <f t="shared" si="15"/>
        <v>0</v>
      </c>
      <c r="M149" s="129">
        <f t="shared" si="16"/>
        <v>0</v>
      </c>
      <c r="P149" s="130">
        <f t="shared" si="17"/>
        <v>0</v>
      </c>
    </row>
    <row r="150" spans="1:16" ht="23.25">
      <c r="A150" s="126">
        <v>3</v>
      </c>
      <c r="B150" s="213" t="s">
        <v>205</v>
      </c>
      <c r="C150" s="188"/>
      <c r="D150" s="186"/>
      <c r="E150" s="186"/>
      <c r="F150" s="187">
        <f t="shared" si="18"/>
        <v>0</v>
      </c>
      <c r="H150" s="117">
        <f t="shared" si="14"/>
        <v>0</v>
      </c>
      <c r="I150" s="129">
        <f>F150</f>
        <v>0</v>
      </c>
      <c r="J150" s="129">
        <f t="shared" si="15"/>
        <v>0</v>
      </c>
      <c r="M150" s="129">
        <f t="shared" si="16"/>
        <v>0</v>
      </c>
      <c r="P150" s="130">
        <f t="shared" si="17"/>
        <v>0</v>
      </c>
    </row>
    <row r="151" spans="1:16" ht="23.25">
      <c r="A151" s="126">
        <v>4</v>
      </c>
      <c r="B151" s="212" t="s">
        <v>117</v>
      </c>
      <c r="C151" s="188"/>
      <c r="D151" s="186"/>
      <c r="E151" s="186"/>
      <c r="F151" s="187">
        <f t="shared" si="18"/>
        <v>0</v>
      </c>
      <c r="H151" s="117">
        <f t="shared" si="14"/>
        <v>0</v>
      </c>
      <c r="I151" s="129">
        <f>F151</f>
        <v>0</v>
      </c>
      <c r="J151" s="129">
        <f t="shared" si="15"/>
        <v>0</v>
      </c>
      <c r="M151" s="129">
        <f t="shared" si="16"/>
        <v>0</v>
      </c>
      <c r="P151" s="130">
        <f t="shared" si="17"/>
        <v>0</v>
      </c>
    </row>
    <row r="152" spans="1:16" ht="23.25">
      <c r="A152" s="126">
        <v>5</v>
      </c>
      <c r="B152" s="214" t="s">
        <v>118</v>
      </c>
      <c r="C152" s="188"/>
      <c r="D152" s="186"/>
      <c r="E152" s="186"/>
      <c r="F152" s="187">
        <f t="shared" si="18"/>
        <v>0</v>
      </c>
      <c r="H152" s="117">
        <f t="shared" si="14"/>
        <v>0</v>
      </c>
      <c r="I152" s="129">
        <f aca="true" t="shared" si="19" ref="I152:I161">F152</f>
        <v>0</v>
      </c>
      <c r="J152" s="129">
        <f t="shared" si="15"/>
        <v>0</v>
      </c>
      <c r="M152" s="129">
        <f t="shared" si="16"/>
        <v>0</v>
      </c>
      <c r="P152" s="130">
        <f t="shared" si="17"/>
        <v>0</v>
      </c>
    </row>
    <row r="153" spans="1:16" ht="23.25">
      <c r="A153" s="126">
        <v>6</v>
      </c>
      <c r="B153" s="212" t="s">
        <v>119</v>
      </c>
      <c r="C153" s="188"/>
      <c r="D153" s="186"/>
      <c r="E153" s="186"/>
      <c r="F153" s="187">
        <f t="shared" si="18"/>
        <v>0</v>
      </c>
      <c r="H153" s="117">
        <f t="shared" si="14"/>
        <v>0</v>
      </c>
      <c r="I153" s="129">
        <f t="shared" si="19"/>
        <v>0</v>
      </c>
      <c r="J153" s="129">
        <f t="shared" si="15"/>
        <v>0</v>
      </c>
      <c r="M153" s="129">
        <f t="shared" si="16"/>
        <v>0</v>
      </c>
      <c r="P153" s="130">
        <f t="shared" si="17"/>
        <v>0</v>
      </c>
    </row>
    <row r="154" spans="1:16" ht="23.25">
      <c r="A154" s="126">
        <v>7</v>
      </c>
      <c r="B154" s="212" t="s">
        <v>120</v>
      </c>
      <c r="C154" s="188"/>
      <c r="D154" s="186"/>
      <c r="E154" s="186">
        <v>15300</v>
      </c>
      <c r="F154" s="187">
        <f t="shared" si="18"/>
        <v>15300</v>
      </c>
      <c r="H154" s="117">
        <f t="shared" si="14"/>
        <v>15300</v>
      </c>
      <c r="I154" s="129">
        <f t="shared" si="19"/>
        <v>15300</v>
      </c>
      <c r="J154" s="129">
        <f t="shared" si="15"/>
        <v>0</v>
      </c>
      <c r="M154" s="129">
        <f t="shared" si="16"/>
        <v>0</v>
      </c>
      <c r="P154" s="130">
        <f t="shared" si="17"/>
        <v>0</v>
      </c>
    </row>
    <row r="155" spans="1:16" ht="23.25">
      <c r="A155" s="126">
        <v>8</v>
      </c>
      <c r="B155" s="212" t="s">
        <v>121</v>
      </c>
      <c r="C155" s="188"/>
      <c r="D155" s="186"/>
      <c r="E155" s="186">
        <v>12000</v>
      </c>
      <c r="F155" s="187">
        <f t="shared" si="18"/>
        <v>12000</v>
      </c>
      <c r="H155" s="117">
        <f t="shared" si="14"/>
        <v>12000</v>
      </c>
      <c r="I155" s="129">
        <f t="shared" si="19"/>
        <v>12000</v>
      </c>
      <c r="J155" s="129">
        <f t="shared" si="15"/>
        <v>0</v>
      </c>
      <c r="M155" s="129">
        <f t="shared" si="16"/>
        <v>0</v>
      </c>
      <c r="P155" s="130">
        <f t="shared" si="17"/>
        <v>0</v>
      </c>
    </row>
    <row r="156" spans="1:16" ht="23.25">
      <c r="A156" s="126">
        <v>9</v>
      </c>
      <c r="B156" s="212" t="s">
        <v>122</v>
      </c>
      <c r="C156" s="188"/>
      <c r="D156" s="186"/>
      <c r="E156" s="186">
        <v>12000</v>
      </c>
      <c r="F156" s="187">
        <f t="shared" si="18"/>
        <v>12000</v>
      </c>
      <c r="H156" s="117">
        <f t="shared" si="14"/>
        <v>12000</v>
      </c>
      <c r="I156" s="129">
        <f t="shared" si="19"/>
        <v>12000</v>
      </c>
      <c r="J156" s="129">
        <f t="shared" si="15"/>
        <v>0</v>
      </c>
      <c r="M156" s="129">
        <f t="shared" si="16"/>
        <v>0</v>
      </c>
      <c r="P156" s="130">
        <f t="shared" si="17"/>
        <v>0</v>
      </c>
    </row>
    <row r="157" spans="1:16" ht="23.25">
      <c r="A157" s="126">
        <v>10</v>
      </c>
      <c r="B157" s="212" t="s">
        <v>123</v>
      </c>
      <c r="C157" s="188"/>
      <c r="D157" s="186"/>
      <c r="E157" s="186">
        <v>18000</v>
      </c>
      <c r="F157" s="187">
        <f t="shared" si="18"/>
        <v>18000</v>
      </c>
      <c r="H157" s="117">
        <f t="shared" si="14"/>
        <v>18000</v>
      </c>
      <c r="I157" s="129">
        <f t="shared" si="19"/>
        <v>18000</v>
      </c>
      <c r="J157" s="129">
        <f t="shared" si="15"/>
        <v>0</v>
      </c>
      <c r="M157" s="129">
        <f t="shared" si="16"/>
        <v>0</v>
      </c>
      <c r="P157" s="130">
        <f t="shared" si="17"/>
        <v>0</v>
      </c>
    </row>
    <row r="158" spans="1:16" ht="23.25">
      <c r="A158" s="126">
        <v>11</v>
      </c>
      <c r="B158" s="212" t="s">
        <v>124</v>
      </c>
      <c r="C158" s="188"/>
      <c r="D158" s="186"/>
      <c r="E158" s="186">
        <v>25800</v>
      </c>
      <c r="F158" s="187">
        <f t="shared" si="18"/>
        <v>25800</v>
      </c>
      <c r="H158" s="117">
        <f t="shared" si="14"/>
        <v>25800</v>
      </c>
      <c r="I158" s="129">
        <f t="shared" si="19"/>
        <v>25800</v>
      </c>
      <c r="J158" s="129">
        <f t="shared" si="15"/>
        <v>0</v>
      </c>
      <c r="M158" s="129">
        <f t="shared" si="16"/>
        <v>0</v>
      </c>
      <c r="P158" s="130">
        <f t="shared" si="17"/>
        <v>0</v>
      </c>
    </row>
    <row r="159" spans="1:16" ht="23.25">
      <c r="A159" s="126"/>
      <c r="B159" s="126"/>
      <c r="C159" s="126"/>
      <c r="D159" s="126"/>
      <c r="E159" s="126"/>
      <c r="F159" s="126"/>
      <c r="H159" s="117">
        <f t="shared" si="14"/>
        <v>0</v>
      </c>
      <c r="I159" s="129">
        <f t="shared" si="19"/>
        <v>0</v>
      </c>
      <c r="J159" s="129">
        <f t="shared" si="15"/>
        <v>0</v>
      </c>
      <c r="M159" s="129">
        <f t="shared" si="16"/>
        <v>0</v>
      </c>
      <c r="P159" s="130">
        <f t="shared" si="17"/>
        <v>0</v>
      </c>
    </row>
    <row r="160" spans="1:16" ht="23.25">
      <c r="A160" s="126"/>
      <c r="B160" s="183"/>
      <c r="C160" s="142"/>
      <c r="D160" s="127"/>
      <c r="E160" s="127"/>
      <c r="F160" s="128"/>
      <c r="H160" s="117">
        <f t="shared" si="14"/>
        <v>0</v>
      </c>
      <c r="I160" s="129">
        <f t="shared" si="19"/>
        <v>0</v>
      </c>
      <c r="J160" s="129">
        <f t="shared" si="15"/>
        <v>0</v>
      </c>
      <c r="M160" s="129">
        <f t="shared" si="16"/>
        <v>0</v>
      </c>
      <c r="P160" s="130">
        <f t="shared" si="17"/>
        <v>0</v>
      </c>
    </row>
    <row r="161" spans="1:16" ht="24" thickBot="1">
      <c r="A161" s="132"/>
      <c r="B161" s="125"/>
      <c r="C161" s="142"/>
      <c r="D161" s="127"/>
      <c r="E161" s="127"/>
      <c r="F161" s="128">
        <f>SUM(C161:E161)</f>
        <v>0</v>
      </c>
      <c r="H161" s="117">
        <f t="shared" si="14"/>
        <v>0</v>
      </c>
      <c r="I161" s="129">
        <f t="shared" si="19"/>
        <v>0</v>
      </c>
      <c r="J161" s="129">
        <f t="shared" si="15"/>
        <v>0</v>
      </c>
      <c r="M161" s="129">
        <f t="shared" si="16"/>
        <v>0</v>
      </c>
      <c r="P161" s="130">
        <f t="shared" si="17"/>
        <v>0</v>
      </c>
    </row>
    <row r="162" spans="1:13" ht="24.75" thickBot="1" thickTop="1">
      <c r="A162" s="136"/>
      <c r="B162" s="137" t="s">
        <v>5</v>
      </c>
      <c r="C162" s="143">
        <f>SUM(C148:C161)</f>
        <v>0</v>
      </c>
      <c r="D162" s="143">
        <f>SUM(D148:D161)</f>
        <v>0</v>
      </c>
      <c r="E162" s="143">
        <f>SUM(E148:E161)</f>
        <v>93100</v>
      </c>
      <c r="F162" s="138">
        <f>SUM(C162:E162)</f>
        <v>93100</v>
      </c>
      <c r="H162" s="117">
        <f t="shared" si="14"/>
        <v>0</v>
      </c>
      <c r="I162" s="129"/>
      <c r="J162" s="129"/>
      <c r="M162" s="129"/>
    </row>
    <row r="163" spans="1:13" ht="24" thickTop="1">
      <c r="A163" s="125"/>
      <c r="B163" s="147" t="s">
        <v>11</v>
      </c>
      <c r="C163" s="125"/>
      <c r="D163" s="125"/>
      <c r="E163" s="125"/>
      <c r="F163" s="125"/>
      <c r="H163" s="117">
        <f t="shared" si="14"/>
        <v>0</v>
      </c>
      <c r="I163" s="129">
        <f aca="true" t="shared" si="20" ref="I163:I170">F163</f>
        <v>0</v>
      </c>
      <c r="J163" s="129">
        <f aca="true" t="shared" si="21" ref="J163:J170">H163-I163</f>
        <v>0</v>
      </c>
      <c r="M163" s="129">
        <f aca="true" t="shared" si="22" ref="M163:M189">J163+K163-L163</f>
        <v>0</v>
      </c>
    </row>
    <row r="164" spans="1:16" ht="23.25">
      <c r="A164" s="126">
        <v>1</v>
      </c>
      <c r="B164" s="214" t="s">
        <v>12</v>
      </c>
      <c r="C164" s="210">
        <v>5000</v>
      </c>
      <c r="D164" s="210"/>
      <c r="E164" s="210"/>
      <c r="F164" s="187">
        <f>SUM(C164:E164)</f>
        <v>5000</v>
      </c>
      <c r="G164" s="149"/>
      <c r="H164" s="117">
        <f t="shared" si="14"/>
        <v>10000</v>
      </c>
      <c r="I164" s="129">
        <f t="shared" si="20"/>
        <v>5000</v>
      </c>
      <c r="J164" s="129">
        <f t="shared" si="21"/>
        <v>5000</v>
      </c>
      <c r="M164" s="129">
        <f t="shared" si="22"/>
        <v>5000</v>
      </c>
      <c r="P164" s="130">
        <f>O164/9</f>
        <v>0</v>
      </c>
    </row>
    <row r="165" spans="1:16" ht="23.25">
      <c r="A165" s="126">
        <v>2</v>
      </c>
      <c r="B165" s="214" t="s">
        <v>45</v>
      </c>
      <c r="C165" s="210"/>
      <c r="D165" s="210"/>
      <c r="E165" s="210">
        <v>10000</v>
      </c>
      <c r="F165" s="187">
        <f>SUM(C165:E165)</f>
        <v>10000</v>
      </c>
      <c r="G165" s="149"/>
      <c r="H165" s="117">
        <f t="shared" si="14"/>
        <v>20000</v>
      </c>
      <c r="I165" s="129">
        <f t="shared" si="20"/>
        <v>10000</v>
      </c>
      <c r="J165" s="129">
        <f t="shared" si="21"/>
        <v>10000</v>
      </c>
      <c r="M165" s="129">
        <f t="shared" si="22"/>
        <v>10000</v>
      </c>
      <c r="P165" s="130">
        <f>O165/9</f>
        <v>0</v>
      </c>
    </row>
    <row r="166" spans="1:16" ht="23.25">
      <c r="A166" s="126">
        <v>3</v>
      </c>
      <c r="B166" s="214" t="s">
        <v>206</v>
      </c>
      <c r="C166" s="210"/>
      <c r="D166" s="210"/>
      <c r="E166" s="210">
        <v>100000</v>
      </c>
      <c r="F166" s="187">
        <f>SUM(C166:E166)</f>
        <v>100000</v>
      </c>
      <c r="G166" s="149"/>
      <c r="H166" s="117">
        <f t="shared" si="14"/>
        <v>565600</v>
      </c>
      <c r="I166" s="129">
        <f t="shared" si="20"/>
        <v>100000</v>
      </c>
      <c r="J166" s="129">
        <f t="shared" si="21"/>
        <v>465600</v>
      </c>
      <c r="M166" s="129">
        <f t="shared" si="22"/>
        <v>465600</v>
      </c>
      <c r="P166" s="130">
        <f>O166/9</f>
        <v>0</v>
      </c>
    </row>
    <row r="167" spans="1:16" ht="23.25">
      <c r="A167" s="126">
        <v>4</v>
      </c>
      <c r="B167" s="214" t="s">
        <v>44</v>
      </c>
      <c r="C167" s="210"/>
      <c r="D167" s="210"/>
      <c r="E167" s="210"/>
      <c r="F167" s="187">
        <f>SUM(C167:E167)</f>
        <v>0</v>
      </c>
      <c r="G167" s="149"/>
      <c r="H167" s="117">
        <f t="shared" si="14"/>
        <v>10000</v>
      </c>
      <c r="I167" s="129">
        <f t="shared" si="20"/>
        <v>0</v>
      </c>
      <c r="J167" s="129">
        <f t="shared" si="21"/>
        <v>10000</v>
      </c>
      <c r="M167" s="129">
        <f t="shared" si="22"/>
        <v>10000</v>
      </c>
      <c r="P167" s="130">
        <f>O167/9</f>
        <v>0</v>
      </c>
    </row>
    <row r="168" spans="1:16" ht="23.25">
      <c r="A168" s="126"/>
      <c r="B168" s="183"/>
      <c r="C168" s="148"/>
      <c r="D168" s="148"/>
      <c r="E168" s="148"/>
      <c r="F168" s="146"/>
      <c r="G168" s="149"/>
      <c r="H168" s="117">
        <f t="shared" si="14"/>
        <v>0</v>
      </c>
      <c r="I168" s="129">
        <f t="shared" si="20"/>
        <v>0</v>
      </c>
      <c r="J168" s="129">
        <f t="shared" si="21"/>
        <v>0</v>
      </c>
      <c r="M168" s="129">
        <f t="shared" si="22"/>
        <v>0</v>
      </c>
      <c r="P168" s="130">
        <f>O168/9</f>
        <v>0</v>
      </c>
    </row>
    <row r="169" spans="1:16" ht="23.25">
      <c r="A169" s="126"/>
      <c r="B169" s="125"/>
      <c r="C169" s="151"/>
      <c r="D169" s="151"/>
      <c r="E169" s="151"/>
      <c r="F169" s="128"/>
      <c r="G169" s="152"/>
      <c r="H169" s="117">
        <f t="shared" si="14"/>
        <v>0</v>
      </c>
      <c r="I169" s="129">
        <f t="shared" si="20"/>
        <v>0</v>
      </c>
      <c r="J169" s="129">
        <f t="shared" si="21"/>
        <v>0</v>
      </c>
      <c r="M169" s="129">
        <f t="shared" si="22"/>
        <v>0</v>
      </c>
      <c r="P169" s="152"/>
    </row>
    <row r="170" spans="1:16" ht="24" thickBot="1">
      <c r="A170" s="126"/>
      <c r="B170" s="125"/>
      <c r="C170" s="151"/>
      <c r="D170" s="151"/>
      <c r="E170" s="151"/>
      <c r="F170" s="128"/>
      <c r="G170" s="152"/>
      <c r="H170" s="117">
        <f t="shared" si="14"/>
        <v>0</v>
      </c>
      <c r="I170" s="129">
        <f t="shared" si="20"/>
        <v>0</v>
      </c>
      <c r="J170" s="129">
        <f t="shared" si="21"/>
        <v>0</v>
      </c>
      <c r="M170" s="129">
        <f t="shared" si="22"/>
        <v>0</v>
      </c>
      <c r="P170" s="152"/>
    </row>
    <row r="171" spans="1:16" ht="24.75" thickBot="1" thickTop="1">
      <c r="A171" s="136"/>
      <c r="B171" s="137" t="s">
        <v>5</v>
      </c>
      <c r="C171" s="138">
        <f>SUM(C164:C170)</f>
        <v>5000</v>
      </c>
      <c r="D171" s="138">
        <f>SUM(D164:D170)</f>
        <v>0</v>
      </c>
      <c r="E171" s="138">
        <f>SUM(E164:E170)</f>
        <v>110000</v>
      </c>
      <c r="F171" s="138">
        <f>SUM(C171:E171)</f>
        <v>115000</v>
      </c>
      <c r="G171" s="152"/>
      <c r="H171" s="117">
        <f t="shared" si="14"/>
        <v>0</v>
      </c>
      <c r="M171" s="129">
        <f t="shared" si="22"/>
        <v>0</v>
      </c>
      <c r="P171" s="152"/>
    </row>
    <row r="172" spans="1:13" ht="24" thickTop="1">
      <c r="A172" s="118" t="s">
        <v>0</v>
      </c>
      <c r="B172" s="118" t="s">
        <v>1</v>
      </c>
      <c r="C172" s="119" t="s">
        <v>26</v>
      </c>
      <c r="D172" s="119" t="s">
        <v>27</v>
      </c>
      <c r="E172" s="119" t="s">
        <v>28</v>
      </c>
      <c r="F172" s="120" t="s">
        <v>5</v>
      </c>
      <c r="H172" s="117">
        <f t="shared" si="14"/>
        <v>0</v>
      </c>
      <c r="M172" s="129">
        <f t="shared" si="22"/>
        <v>0</v>
      </c>
    </row>
    <row r="173" spans="1:13" ht="23.25">
      <c r="A173" s="215"/>
      <c r="B173" s="215"/>
      <c r="C173" s="122"/>
      <c r="D173" s="122"/>
      <c r="E173" s="122"/>
      <c r="F173" s="216" t="s">
        <v>8</v>
      </c>
      <c r="H173" s="117">
        <f t="shared" si="14"/>
        <v>0</v>
      </c>
      <c r="M173" s="129">
        <f t="shared" si="22"/>
        <v>0</v>
      </c>
    </row>
    <row r="174" spans="1:13" ht="24.75" customHeight="1">
      <c r="A174" s="125"/>
      <c r="B174" s="163" t="s">
        <v>13</v>
      </c>
      <c r="C174" s="128"/>
      <c r="D174" s="128"/>
      <c r="E174" s="128"/>
      <c r="F174" s="158"/>
      <c r="H174" s="117">
        <f t="shared" si="14"/>
        <v>0</v>
      </c>
      <c r="M174" s="129">
        <f t="shared" si="22"/>
        <v>0</v>
      </c>
    </row>
    <row r="175" spans="1:16" ht="23.25">
      <c r="A175" s="126">
        <v>1</v>
      </c>
      <c r="B175" s="217" t="s">
        <v>207</v>
      </c>
      <c r="C175" s="187"/>
      <c r="D175" s="187"/>
      <c r="E175" s="187"/>
      <c r="F175" s="211">
        <f>SUM(C175:E175)</f>
        <v>0</v>
      </c>
      <c r="H175" s="117">
        <f t="shared" si="14"/>
        <v>0</v>
      </c>
      <c r="I175" s="129">
        <f>F175</f>
        <v>0</v>
      </c>
      <c r="J175" s="129">
        <f>H175-I175</f>
        <v>0</v>
      </c>
      <c r="M175" s="129">
        <f t="shared" si="22"/>
        <v>0</v>
      </c>
      <c r="P175" s="130">
        <f>O175/9</f>
        <v>0</v>
      </c>
    </row>
    <row r="176" spans="1:16" ht="23.25">
      <c r="A176" s="126">
        <v>2</v>
      </c>
      <c r="B176" s="218" t="s">
        <v>208</v>
      </c>
      <c r="C176" s="187"/>
      <c r="D176" s="187"/>
      <c r="E176" s="187"/>
      <c r="F176" s="211">
        <f>SUM(C176:E176)</f>
        <v>0</v>
      </c>
      <c r="H176" s="117">
        <f t="shared" si="14"/>
        <v>0</v>
      </c>
      <c r="I176" s="129">
        <f>F176</f>
        <v>0</v>
      </c>
      <c r="J176" s="129">
        <f>H176-I176</f>
        <v>0</v>
      </c>
      <c r="M176" s="129">
        <f t="shared" si="22"/>
        <v>0</v>
      </c>
      <c r="P176" s="130">
        <f>O176/9</f>
        <v>0</v>
      </c>
    </row>
    <row r="177" spans="1:16" ht="23.25">
      <c r="A177" s="126">
        <v>3</v>
      </c>
      <c r="B177" s="218" t="s">
        <v>209</v>
      </c>
      <c r="C177" s="187"/>
      <c r="D177" s="187"/>
      <c r="E177" s="187"/>
      <c r="F177" s="211">
        <f>SUM(C177:E177)</f>
        <v>0</v>
      </c>
      <c r="H177" s="117">
        <f t="shared" si="14"/>
        <v>0</v>
      </c>
      <c r="I177" s="129">
        <f>F177</f>
        <v>0</v>
      </c>
      <c r="J177" s="129">
        <f>H177-I177</f>
        <v>0</v>
      </c>
      <c r="M177" s="129">
        <f t="shared" si="22"/>
        <v>0</v>
      </c>
      <c r="P177" s="130">
        <f>O177/9</f>
        <v>0</v>
      </c>
    </row>
    <row r="178" spans="1:16" ht="23.25">
      <c r="A178" s="126"/>
      <c r="B178" s="157"/>
      <c r="C178" s="128"/>
      <c r="D178" s="128"/>
      <c r="E178" s="128"/>
      <c r="F178" s="158">
        <f>SUM(C178:E178)</f>
        <v>0</v>
      </c>
      <c r="H178" s="117">
        <f t="shared" si="14"/>
        <v>0</v>
      </c>
      <c r="I178" s="129">
        <f>F178</f>
        <v>0</v>
      </c>
      <c r="J178" s="129">
        <f>H178-I178</f>
        <v>0</v>
      </c>
      <c r="M178" s="129">
        <f t="shared" si="22"/>
        <v>0</v>
      </c>
      <c r="P178" s="130">
        <f>O178/9</f>
        <v>0</v>
      </c>
    </row>
    <row r="179" spans="1:13" ht="24" thickBot="1">
      <c r="A179" s="159"/>
      <c r="B179" s="160"/>
      <c r="C179" s="161"/>
      <c r="D179" s="161"/>
      <c r="E179" s="161"/>
      <c r="F179" s="162"/>
      <c r="H179" s="117">
        <f t="shared" si="14"/>
        <v>0</v>
      </c>
      <c r="I179" s="129">
        <f>F179</f>
        <v>0</v>
      </c>
      <c r="J179" s="129">
        <f>H179-I179</f>
        <v>0</v>
      </c>
      <c r="M179" s="129">
        <f t="shared" si="22"/>
        <v>0</v>
      </c>
    </row>
    <row r="180" spans="1:13" ht="24.75" thickBot="1" thickTop="1">
      <c r="A180" s="136"/>
      <c r="B180" s="137" t="s">
        <v>5</v>
      </c>
      <c r="C180" s="138">
        <f>SUM(C175:C179)</f>
        <v>0</v>
      </c>
      <c r="D180" s="138">
        <f>SUM(D175:D179)</f>
        <v>0</v>
      </c>
      <c r="E180" s="138">
        <f>SUM(E175:E179)</f>
        <v>0</v>
      </c>
      <c r="F180" s="138">
        <f>SUM(C180:E180)</f>
        <v>0</v>
      </c>
      <c r="H180" s="117">
        <f t="shared" si="14"/>
        <v>0</v>
      </c>
      <c r="I180" s="152"/>
      <c r="J180" s="152"/>
      <c r="M180" s="129">
        <f t="shared" si="22"/>
        <v>0</v>
      </c>
    </row>
    <row r="181" spans="1:13" ht="24" thickTop="1">
      <c r="A181" s="126"/>
      <c r="B181" s="163" t="s">
        <v>42</v>
      </c>
      <c r="C181" s="128"/>
      <c r="D181" s="128"/>
      <c r="E181" s="128"/>
      <c r="F181" s="158"/>
      <c r="H181" s="117">
        <f t="shared" si="14"/>
        <v>0</v>
      </c>
      <c r="M181" s="129">
        <f t="shared" si="22"/>
        <v>0</v>
      </c>
    </row>
    <row r="182" spans="1:13" ht="23.25">
      <c r="A182" s="126">
        <v>1</v>
      </c>
      <c r="B182" s="125" t="s">
        <v>210</v>
      </c>
      <c r="C182" s="128"/>
      <c r="D182" s="128"/>
      <c r="E182" s="128">
        <v>264000</v>
      </c>
      <c r="F182" s="158">
        <f>SUM(C182:E182)</f>
        <v>264000</v>
      </c>
      <c r="H182" s="117">
        <f t="shared" si="14"/>
        <v>289500</v>
      </c>
      <c r="I182" s="129">
        <f>F182</f>
        <v>264000</v>
      </c>
      <c r="J182" s="129">
        <f>H182-I182</f>
        <v>25500</v>
      </c>
      <c r="M182" s="129">
        <f t="shared" si="22"/>
        <v>25500</v>
      </c>
    </row>
    <row r="183" spans="1:13" ht="23.25">
      <c r="A183" s="126">
        <v>2</v>
      </c>
      <c r="B183" s="125" t="s">
        <v>73</v>
      </c>
      <c r="C183" s="128"/>
      <c r="D183" s="128"/>
      <c r="E183" s="128">
        <v>344000</v>
      </c>
      <c r="F183" s="158">
        <f>SUM(C183:E183)</f>
        <v>344000</v>
      </c>
      <c r="H183" s="117">
        <f t="shared" si="14"/>
        <v>406300</v>
      </c>
      <c r="I183" s="129">
        <f>F183</f>
        <v>344000</v>
      </c>
      <c r="J183" s="129">
        <f>H183-I183</f>
        <v>62300</v>
      </c>
      <c r="M183" s="129">
        <f t="shared" si="22"/>
        <v>62300</v>
      </c>
    </row>
    <row r="184" spans="1:13" ht="23.25">
      <c r="A184" s="126">
        <v>3</v>
      </c>
      <c r="B184" s="125" t="s">
        <v>74</v>
      </c>
      <c r="C184" s="128"/>
      <c r="D184" s="128"/>
      <c r="E184" s="128">
        <v>279180</v>
      </c>
      <c r="F184" s="158">
        <f>SUM(C184:E184)</f>
        <v>279180</v>
      </c>
      <c r="H184" s="117">
        <f t="shared" si="14"/>
        <v>311220</v>
      </c>
      <c r="I184" s="129">
        <f>F184</f>
        <v>279180</v>
      </c>
      <c r="J184" s="129">
        <f>H184-I184</f>
        <v>32040</v>
      </c>
      <c r="M184" s="129">
        <f t="shared" si="22"/>
        <v>32040</v>
      </c>
    </row>
    <row r="185" spans="1:13" ht="23.25">
      <c r="A185" s="126">
        <v>4</v>
      </c>
      <c r="B185" s="125" t="s">
        <v>75</v>
      </c>
      <c r="C185" s="128"/>
      <c r="D185" s="128"/>
      <c r="E185" s="128">
        <v>140000</v>
      </c>
      <c r="F185" s="158">
        <f>SUM(C185:E185)</f>
        <v>140000</v>
      </c>
      <c r="H185" s="117">
        <f t="shared" si="14"/>
        <v>167500</v>
      </c>
      <c r="I185" s="129">
        <f>F185</f>
        <v>140000</v>
      </c>
      <c r="J185" s="129">
        <f>H185-I185</f>
        <v>27500</v>
      </c>
      <c r="M185" s="129">
        <f t="shared" si="22"/>
        <v>27500</v>
      </c>
    </row>
    <row r="186" spans="1:16" ht="24" thickBot="1">
      <c r="A186" s="122"/>
      <c r="B186" s="165"/>
      <c r="C186" s="135">
        <f>SUM(A186:B186)</f>
        <v>0</v>
      </c>
      <c r="D186" s="135"/>
      <c r="E186" s="135"/>
      <c r="F186" s="135"/>
      <c r="H186" s="117">
        <f t="shared" si="14"/>
        <v>0</v>
      </c>
      <c r="M186" s="129">
        <f t="shared" si="22"/>
        <v>0</v>
      </c>
      <c r="P186" s="130">
        <f>O186/9</f>
        <v>0</v>
      </c>
    </row>
    <row r="187" spans="1:16" ht="24.75" thickBot="1" thickTop="1">
      <c r="A187" s="136"/>
      <c r="B187" s="137" t="s">
        <v>5</v>
      </c>
      <c r="C187" s="138">
        <f>SUM(A187:B187)</f>
        <v>0</v>
      </c>
      <c r="D187" s="138">
        <f>SUM(D186:D186)</f>
        <v>0</v>
      </c>
      <c r="E187" s="138">
        <f>SUM(E182:E186)</f>
        <v>1027180</v>
      </c>
      <c r="F187" s="138">
        <f>SUM(C187:E187)</f>
        <v>1027180</v>
      </c>
      <c r="H187" s="117">
        <f t="shared" si="14"/>
        <v>0</v>
      </c>
      <c r="M187" s="129">
        <f t="shared" si="22"/>
        <v>0</v>
      </c>
      <c r="P187" s="130">
        <f>O187/9</f>
        <v>0</v>
      </c>
    </row>
    <row r="188" spans="1:13" ht="24" thickTop="1">
      <c r="A188" s="126"/>
      <c r="B188" s="163" t="s">
        <v>47</v>
      </c>
      <c r="C188" s="128"/>
      <c r="D188" s="128"/>
      <c r="E188" s="128"/>
      <c r="F188" s="158"/>
      <c r="H188" s="117">
        <f t="shared" si="14"/>
        <v>0</v>
      </c>
      <c r="M188" s="129">
        <f t="shared" si="22"/>
        <v>0</v>
      </c>
    </row>
    <row r="189" spans="1:16" ht="23.25">
      <c r="A189" s="126">
        <v>1</v>
      </c>
      <c r="B189" s="212" t="s">
        <v>211</v>
      </c>
      <c r="C189" s="187">
        <v>0</v>
      </c>
      <c r="D189" s="187">
        <v>0</v>
      </c>
      <c r="E189" s="187"/>
      <c r="F189" s="211">
        <f>SUM(C189:E189)</f>
        <v>0</v>
      </c>
      <c r="G189" s="166">
        <v>211</v>
      </c>
      <c r="H189" s="117">
        <f t="shared" si="14"/>
        <v>0</v>
      </c>
      <c r="I189" s="129">
        <f>F189</f>
        <v>0</v>
      </c>
      <c r="J189" s="129">
        <f>H189-I189</f>
        <v>0</v>
      </c>
      <c r="M189" s="129">
        <f t="shared" si="22"/>
        <v>0</v>
      </c>
      <c r="P189" s="130">
        <f>O189/9</f>
        <v>0</v>
      </c>
    </row>
    <row r="190" spans="1:16" ht="23.25">
      <c r="A190" s="126"/>
      <c r="B190" s="157"/>
      <c r="C190" s="128"/>
      <c r="D190" s="128"/>
      <c r="E190" s="128"/>
      <c r="F190" s="158"/>
      <c r="H190" s="117">
        <f>M121</f>
        <v>0</v>
      </c>
      <c r="I190" s="129"/>
      <c r="J190" s="129"/>
      <c r="P190" s="130">
        <f>O190/9</f>
        <v>0</v>
      </c>
    </row>
    <row r="191" spans="1:16" ht="23.25">
      <c r="A191" s="126"/>
      <c r="B191" s="157"/>
      <c r="C191" s="128"/>
      <c r="D191" s="128"/>
      <c r="E191" s="128"/>
      <c r="F191" s="158"/>
      <c r="H191" s="117">
        <f>M122</f>
        <v>0</v>
      </c>
      <c r="I191" s="129"/>
      <c r="J191" s="129"/>
      <c r="P191" s="130">
        <f>O191/9</f>
        <v>0</v>
      </c>
    </row>
    <row r="192" spans="1:16" ht="24" thickBot="1">
      <c r="A192" s="126"/>
      <c r="B192" s="157"/>
      <c r="C192" s="128"/>
      <c r="D192" s="128"/>
      <c r="E192" s="128"/>
      <c r="F192" s="158"/>
      <c r="I192" s="129"/>
      <c r="J192" s="129"/>
      <c r="P192" s="130">
        <f>O192/9</f>
        <v>0</v>
      </c>
    </row>
    <row r="193" spans="1:8" ht="24.75" thickBot="1" thickTop="1">
      <c r="A193" s="136"/>
      <c r="B193" s="137" t="s">
        <v>5</v>
      </c>
      <c r="C193" s="138">
        <f>SUM(C189:C192)</f>
        <v>0</v>
      </c>
      <c r="D193" s="138">
        <f>SUM(D189:D192)</f>
        <v>0</v>
      </c>
      <c r="E193" s="138">
        <f>SUM(E189:E192)</f>
        <v>0</v>
      </c>
      <c r="F193" s="138">
        <f>SUM(C193:E193)</f>
        <v>0</v>
      </c>
      <c r="H193" s="117">
        <f>SUM(H144:H192)</f>
        <v>1928220</v>
      </c>
    </row>
    <row r="194" ht="22.5" thickTop="1"/>
    <row r="207" spans="1:6" ht="33" customHeight="1">
      <c r="A207" s="266" t="s">
        <v>33</v>
      </c>
      <c r="B207" s="266"/>
      <c r="C207" s="266"/>
      <c r="D207" s="266"/>
      <c r="E207" s="266"/>
      <c r="F207" s="266"/>
    </row>
    <row r="208" spans="1:6" ht="23.25">
      <c r="A208" s="268" t="s">
        <v>258</v>
      </c>
      <c r="B208" s="268"/>
      <c r="C208" s="268"/>
      <c r="D208" s="268"/>
      <c r="E208" s="268"/>
      <c r="F208" s="268"/>
    </row>
    <row r="209" spans="1:6" ht="22.5">
      <c r="A209" s="269" t="s">
        <v>212</v>
      </c>
      <c r="B209" s="269"/>
      <c r="C209" s="269"/>
      <c r="D209" s="269"/>
      <c r="E209" s="269"/>
      <c r="F209" s="269"/>
    </row>
    <row r="210" spans="1:6" ht="23.25">
      <c r="A210" s="118" t="s">
        <v>0</v>
      </c>
      <c r="B210" s="118" t="s">
        <v>1</v>
      </c>
      <c r="C210" s="119" t="s">
        <v>30</v>
      </c>
      <c r="D210" s="119" t="s">
        <v>31</v>
      </c>
      <c r="E210" s="119" t="s">
        <v>32</v>
      </c>
      <c r="F210" s="120" t="s">
        <v>5</v>
      </c>
    </row>
    <row r="211" spans="1:12" ht="23.25">
      <c r="A211" s="121"/>
      <c r="B211" s="121"/>
      <c r="C211" s="122"/>
      <c r="D211" s="122"/>
      <c r="E211" s="122"/>
      <c r="F211" s="123" t="s">
        <v>8</v>
      </c>
      <c r="K211" s="33" t="s">
        <v>39</v>
      </c>
      <c r="L211" s="33" t="s">
        <v>72</v>
      </c>
    </row>
    <row r="212" spans="1:10" ht="23.25">
      <c r="A212" s="124"/>
      <c r="B212" s="124" t="s">
        <v>9</v>
      </c>
      <c r="C212" s="125"/>
      <c r="D212" s="125"/>
      <c r="E212" s="125"/>
      <c r="F212" s="125"/>
      <c r="I212" s="129">
        <f>F212</f>
        <v>0</v>
      </c>
      <c r="J212" s="129">
        <f aca="true" t="shared" si="23" ref="J212:J217">H212-I212</f>
        <v>0</v>
      </c>
    </row>
    <row r="213" spans="1:16" ht="23.25">
      <c r="A213" s="126">
        <v>1</v>
      </c>
      <c r="B213" s="181" t="s">
        <v>172</v>
      </c>
      <c r="C213" s="127">
        <v>0</v>
      </c>
      <c r="D213" s="127"/>
      <c r="E213" s="127"/>
      <c r="F213" s="128">
        <f>SUM(C213:E213)</f>
        <v>0</v>
      </c>
      <c r="H213" s="117">
        <f>M144</f>
        <v>20000</v>
      </c>
      <c r="I213" s="129">
        <f>F213</f>
        <v>0</v>
      </c>
      <c r="J213" s="129">
        <f t="shared" si="23"/>
        <v>20000</v>
      </c>
      <c r="M213" s="129">
        <f>J213+K213-L213</f>
        <v>20000</v>
      </c>
      <c r="P213" s="130">
        <f>O213/9</f>
        <v>0</v>
      </c>
    </row>
    <row r="214" spans="1:13" ht="24" thickBot="1">
      <c r="A214" s="132"/>
      <c r="B214" s="133"/>
      <c r="C214" s="134"/>
      <c r="D214" s="134"/>
      <c r="E214" s="134"/>
      <c r="F214" s="135"/>
      <c r="H214" s="117">
        <f aca="true" t="shared" si="24" ref="H214:H260">M145</f>
        <v>0</v>
      </c>
      <c r="I214" s="129">
        <f>F214</f>
        <v>0</v>
      </c>
      <c r="J214" s="129">
        <f t="shared" si="23"/>
        <v>0</v>
      </c>
      <c r="M214" s="129">
        <f aca="true" t="shared" si="25" ref="M214:M230">J214+K214-L214</f>
        <v>0</v>
      </c>
    </row>
    <row r="215" spans="1:13" ht="24.75" thickBot="1" thickTop="1">
      <c r="A215" s="136"/>
      <c r="B215" s="137" t="s">
        <v>5</v>
      </c>
      <c r="C215" s="138">
        <f>SUM(C213:C214)</f>
        <v>0</v>
      </c>
      <c r="D215" s="138">
        <f>SUM(D213:D214)</f>
        <v>0</v>
      </c>
      <c r="E215" s="138">
        <f>SUM(E213:E214)</f>
        <v>0</v>
      </c>
      <c r="F215" s="138">
        <f>SUM(F213:F214)</f>
        <v>0</v>
      </c>
      <c r="H215" s="117">
        <f t="shared" si="24"/>
        <v>0</v>
      </c>
      <c r="I215" s="129"/>
      <c r="J215" s="129">
        <f t="shared" si="23"/>
        <v>0</v>
      </c>
      <c r="M215" s="129">
        <f t="shared" si="25"/>
        <v>0</v>
      </c>
    </row>
    <row r="216" spans="1:13" ht="24" thickTop="1">
      <c r="A216" s="122"/>
      <c r="B216" s="139" t="s">
        <v>10</v>
      </c>
      <c r="C216" s="140"/>
      <c r="D216" s="140"/>
      <c r="E216" s="140"/>
      <c r="F216" s="140"/>
      <c r="H216" s="117">
        <f t="shared" si="24"/>
        <v>0</v>
      </c>
      <c r="I216" s="129">
        <f>F216</f>
        <v>0</v>
      </c>
      <c r="J216" s="129">
        <f t="shared" si="23"/>
        <v>0</v>
      </c>
      <c r="M216" s="129">
        <f t="shared" si="25"/>
        <v>0</v>
      </c>
    </row>
    <row r="217" spans="1:16" ht="23.25">
      <c r="A217" s="126">
        <v>1</v>
      </c>
      <c r="B217" s="157" t="s">
        <v>204</v>
      </c>
      <c r="C217" s="141"/>
      <c r="D217" s="127"/>
      <c r="E217" s="127"/>
      <c r="F217" s="128">
        <f>SUM(C217:E217)</f>
        <v>0</v>
      </c>
      <c r="H217" s="117">
        <f t="shared" si="24"/>
        <v>0</v>
      </c>
      <c r="J217" s="129">
        <f t="shared" si="23"/>
        <v>0</v>
      </c>
      <c r="M217" s="129">
        <f t="shared" si="25"/>
        <v>0</v>
      </c>
      <c r="P217" s="130">
        <f aca="true" t="shared" si="26" ref="P217:P230">O217/9</f>
        <v>0</v>
      </c>
    </row>
    <row r="218" spans="1:16" ht="23.25">
      <c r="A218" s="126">
        <v>2</v>
      </c>
      <c r="B218" s="212" t="s">
        <v>203</v>
      </c>
      <c r="C218" s="185"/>
      <c r="D218" s="186"/>
      <c r="E218" s="186"/>
      <c r="F218" s="187">
        <f aca="true" t="shared" si="27" ref="F218:F227">SUM(C218:E218)</f>
        <v>0</v>
      </c>
      <c r="H218" s="117">
        <f t="shared" si="24"/>
        <v>0</v>
      </c>
      <c r="I218" s="129">
        <f>F218</f>
        <v>0</v>
      </c>
      <c r="J218" s="129">
        <f aca="true" t="shared" si="28" ref="J218:J230">H218-I218</f>
        <v>0</v>
      </c>
      <c r="M218" s="129">
        <f t="shared" si="25"/>
        <v>0</v>
      </c>
      <c r="P218" s="130">
        <f t="shared" si="26"/>
        <v>0</v>
      </c>
    </row>
    <row r="219" spans="1:16" ht="23.25">
      <c r="A219" s="126">
        <v>3</v>
      </c>
      <c r="B219" s="213" t="s">
        <v>205</v>
      </c>
      <c r="C219" s="188"/>
      <c r="D219" s="186"/>
      <c r="E219" s="186"/>
      <c r="F219" s="187">
        <f t="shared" si="27"/>
        <v>0</v>
      </c>
      <c r="H219" s="117">
        <f t="shared" si="24"/>
        <v>0</v>
      </c>
      <c r="I219" s="129">
        <f aca="true" t="shared" si="29" ref="I219:I230">F219</f>
        <v>0</v>
      </c>
      <c r="J219" s="129">
        <f t="shared" si="28"/>
        <v>0</v>
      </c>
      <c r="M219" s="129">
        <f t="shared" si="25"/>
        <v>0</v>
      </c>
      <c r="P219" s="130">
        <f t="shared" si="26"/>
        <v>0</v>
      </c>
    </row>
    <row r="220" spans="1:16" ht="23.25">
      <c r="A220" s="126">
        <v>4</v>
      </c>
      <c r="B220" s="212" t="s">
        <v>117</v>
      </c>
      <c r="C220" s="188"/>
      <c r="D220" s="186"/>
      <c r="E220" s="186"/>
      <c r="F220" s="187">
        <f t="shared" si="27"/>
        <v>0</v>
      </c>
      <c r="H220" s="117">
        <f t="shared" si="24"/>
        <v>0</v>
      </c>
      <c r="I220" s="129">
        <f t="shared" si="29"/>
        <v>0</v>
      </c>
      <c r="J220" s="129">
        <f t="shared" si="28"/>
        <v>0</v>
      </c>
      <c r="M220" s="129">
        <f t="shared" si="25"/>
        <v>0</v>
      </c>
      <c r="P220" s="130">
        <f t="shared" si="26"/>
        <v>0</v>
      </c>
    </row>
    <row r="221" spans="1:16" ht="23.25">
      <c r="A221" s="126">
        <v>5</v>
      </c>
      <c r="B221" s="214" t="s">
        <v>118</v>
      </c>
      <c r="C221" s="188"/>
      <c r="D221" s="186"/>
      <c r="E221" s="186"/>
      <c r="F221" s="187">
        <f t="shared" si="27"/>
        <v>0</v>
      </c>
      <c r="H221" s="117">
        <f t="shared" si="24"/>
        <v>0</v>
      </c>
      <c r="I221" s="129">
        <f t="shared" si="29"/>
        <v>0</v>
      </c>
      <c r="J221" s="129">
        <f t="shared" si="28"/>
        <v>0</v>
      </c>
      <c r="M221" s="129">
        <f t="shared" si="25"/>
        <v>0</v>
      </c>
      <c r="P221" s="130">
        <f t="shared" si="26"/>
        <v>0</v>
      </c>
    </row>
    <row r="222" spans="1:16" ht="23.25">
      <c r="A222" s="126">
        <v>6</v>
      </c>
      <c r="B222" s="212" t="s">
        <v>119</v>
      </c>
      <c r="C222" s="188"/>
      <c r="D222" s="186"/>
      <c r="E222" s="186"/>
      <c r="F222" s="187">
        <f t="shared" si="27"/>
        <v>0</v>
      </c>
      <c r="H222" s="117">
        <f t="shared" si="24"/>
        <v>0</v>
      </c>
      <c r="I222" s="129">
        <f t="shared" si="29"/>
        <v>0</v>
      </c>
      <c r="J222" s="129">
        <f t="shared" si="28"/>
        <v>0</v>
      </c>
      <c r="M222" s="129">
        <f t="shared" si="25"/>
        <v>0</v>
      </c>
      <c r="P222" s="130">
        <f t="shared" si="26"/>
        <v>0</v>
      </c>
    </row>
    <row r="223" spans="1:16" ht="23.25">
      <c r="A223" s="126">
        <v>7</v>
      </c>
      <c r="B223" s="212" t="s">
        <v>120</v>
      </c>
      <c r="C223" s="188"/>
      <c r="D223" s="186"/>
      <c r="E223" s="186"/>
      <c r="F223" s="187">
        <f t="shared" si="27"/>
        <v>0</v>
      </c>
      <c r="H223" s="117">
        <f t="shared" si="24"/>
        <v>0</v>
      </c>
      <c r="I223" s="129">
        <f t="shared" si="29"/>
        <v>0</v>
      </c>
      <c r="J223" s="129">
        <f t="shared" si="28"/>
        <v>0</v>
      </c>
      <c r="M223" s="129">
        <f t="shared" si="25"/>
        <v>0</v>
      </c>
      <c r="P223" s="130">
        <f t="shared" si="26"/>
        <v>0</v>
      </c>
    </row>
    <row r="224" spans="1:16" ht="23.25">
      <c r="A224" s="126">
        <v>8</v>
      </c>
      <c r="B224" s="212" t="s">
        <v>121</v>
      </c>
      <c r="C224" s="188"/>
      <c r="D224" s="186"/>
      <c r="E224" s="186"/>
      <c r="F224" s="187">
        <f t="shared" si="27"/>
        <v>0</v>
      </c>
      <c r="H224" s="117">
        <f t="shared" si="24"/>
        <v>0</v>
      </c>
      <c r="I224" s="129">
        <f t="shared" si="29"/>
        <v>0</v>
      </c>
      <c r="J224" s="129">
        <f t="shared" si="28"/>
        <v>0</v>
      </c>
      <c r="M224" s="129">
        <f t="shared" si="25"/>
        <v>0</v>
      </c>
      <c r="P224" s="130">
        <f t="shared" si="26"/>
        <v>0</v>
      </c>
    </row>
    <row r="225" spans="1:16" ht="23.25">
      <c r="A225" s="126">
        <v>9</v>
      </c>
      <c r="B225" s="212" t="s">
        <v>122</v>
      </c>
      <c r="C225" s="188"/>
      <c r="D225" s="186"/>
      <c r="E225" s="186"/>
      <c r="F225" s="187">
        <f t="shared" si="27"/>
        <v>0</v>
      </c>
      <c r="H225" s="117">
        <f t="shared" si="24"/>
        <v>0</v>
      </c>
      <c r="I225" s="129">
        <f t="shared" si="29"/>
        <v>0</v>
      </c>
      <c r="J225" s="129">
        <f t="shared" si="28"/>
        <v>0</v>
      </c>
      <c r="M225" s="129">
        <f t="shared" si="25"/>
        <v>0</v>
      </c>
      <c r="P225" s="130">
        <f t="shared" si="26"/>
        <v>0</v>
      </c>
    </row>
    <row r="226" spans="1:16" ht="23.25">
      <c r="A226" s="126">
        <v>10</v>
      </c>
      <c r="B226" s="212" t="s">
        <v>123</v>
      </c>
      <c r="C226" s="188"/>
      <c r="D226" s="186"/>
      <c r="E226" s="186"/>
      <c r="F226" s="187">
        <f t="shared" si="27"/>
        <v>0</v>
      </c>
      <c r="H226" s="117">
        <f t="shared" si="24"/>
        <v>0</v>
      </c>
      <c r="I226" s="129">
        <f t="shared" si="29"/>
        <v>0</v>
      </c>
      <c r="J226" s="129">
        <f t="shared" si="28"/>
        <v>0</v>
      </c>
      <c r="M226" s="129">
        <f t="shared" si="25"/>
        <v>0</v>
      </c>
      <c r="P226" s="130">
        <f t="shared" si="26"/>
        <v>0</v>
      </c>
    </row>
    <row r="227" spans="1:16" ht="23.25">
      <c r="A227" s="126">
        <v>11</v>
      </c>
      <c r="B227" s="212" t="s">
        <v>124</v>
      </c>
      <c r="C227" s="188"/>
      <c r="D227" s="186"/>
      <c r="E227" s="186"/>
      <c r="F227" s="187">
        <f t="shared" si="27"/>
        <v>0</v>
      </c>
      <c r="H227" s="117">
        <f t="shared" si="24"/>
        <v>0</v>
      </c>
      <c r="I227" s="129">
        <f t="shared" si="29"/>
        <v>0</v>
      </c>
      <c r="J227" s="129">
        <f t="shared" si="28"/>
        <v>0</v>
      </c>
      <c r="M227" s="129">
        <f t="shared" si="25"/>
        <v>0</v>
      </c>
      <c r="P227" s="130">
        <f t="shared" si="26"/>
        <v>0</v>
      </c>
    </row>
    <row r="228" spans="1:16" ht="23.25">
      <c r="A228" s="126"/>
      <c r="B228" s="126"/>
      <c r="C228" s="126"/>
      <c r="D228" s="126"/>
      <c r="E228" s="126"/>
      <c r="F228" s="126"/>
      <c r="H228" s="117">
        <f t="shared" si="24"/>
        <v>0</v>
      </c>
      <c r="I228" s="129">
        <f t="shared" si="29"/>
        <v>0</v>
      </c>
      <c r="J228" s="129">
        <f t="shared" si="28"/>
        <v>0</v>
      </c>
      <c r="M228" s="129">
        <f t="shared" si="25"/>
        <v>0</v>
      </c>
      <c r="P228" s="130">
        <f t="shared" si="26"/>
        <v>0</v>
      </c>
    </row>
    <row r="229" spans="1:16" ht="23.25">
      <c r="A229" s="126"/>
      <c r="B229" s="183"/>
      <c r="C229" s="142"/>
      <c r="D229" s="127"/>
      <c r="E229" s="127"/>
      <c r="F229" s="128"/>
      <c r="H229" s="117">
        <f t="shared" si="24"/>
        <v>0</v>
      </c>
      <c r="I229" s="129">
        <f t="shared" si="29"/>
        <v>0</v>
      </c>
      <c r="J229" s="129">
        <f t="shared" si="28"/>
        <v>0</v>
      </c>
      <c r="M229" s="129">
        <f t="shared" si="25"/>
        <v>0</v>
      </c>
      <c r="P229" s="130">
        <f t="shared" si="26"/>
        <v>0</v>
      </c>
    </row>
    <row r="230" spans="1:16" ht="24" thickBot="1">
      <c r="A230" s="132"/>
      <c r="B230" s="125"/>
      <c r="C230" s="142"/>
      <c r="D230" s="127"/>
      <c r="E230" s="127"/>
      <c r="F230" s="128">
        <f>SUM(C230:E230)</f>
        <v>0</v>
      </c>
      <c r="H230" s="117">
        <f t="shared" si="24"/>
        <v>0</v>
      </c>
      <c r="I230" s="129">
        <f t="shared" si="29"/>
        <v>0</v>
      </c>
      <c r="J230" s="129">
        <f t="shared" si="28"/>
        <v>0</v>
      </c>
      <c r="M230" s="129">
        <f t="shared" si="25"/>
        <v>0</v>
      </c>
      <c r="P230" s="130">
        <f t="shared" si="26"/>
        <v>0</v>
      </c>
    </row>
    <row r="231" spans="1:13" ht="24.75" thickBot="1" thickTop="1">
      <c r="A231" s="136"/>
      <c r="B231" s="137" t="s">
        <v>5</v>
      </c>
      <c r="C231" s="143">
        <f>SUM(C217:C230)</f>
        <v>0</v>
      </c>
      <c r="D231" s="143">
        <f>SUM(D217:D230)</f>
        <v>0</v>
      </c>
      <c r="E231" s="143">
        <f>SUM(E217:E230)</f>
        <v>0</v>
      </c>
      <c r="F231" s="138">
        <f>SUM(C231:E231)</f>
        <v>0</v>
      </c>
      <c r="H231" s="117">
        <f t="shared" si="24"/>
        <v>0</v>
      </c>
      <c r="I231" s="129"/>
      <c r="J231" s="129"/>
      <c r="M231" s="129"/>
    </row>
    <row r="232" spans="1:13" ht="24" thickTop="1">
      <c r="A232" s="125"/>
      <c r="B232" s="147" t="s">
        <v>11</v>
      </c>
      <c r="C232" s="125"/>
      <c r="D232" s="125"/>
      <c r="E232" s="125"/>
      <c r="F232" s="125"/>
      <c r="H232" s="117">
        <f t="shared" si="24"/>
        <v>0</v>
      </c>
      <c r="I232" s="129">
        <f aca="true" t="shared" si="30" ref="I232:I239">F232</f>
        <v>0</v>
      </c>
      <c r="J232" s="129">
        <f aca="true" t="shared" si="31" ref="J232:J239">H232-I232</f>
        <v>0</v>
      </c>
      <c r="M232" s="129">
        <f aca="true" t="shared" si="32" ref="M232:M258">J232+K232-L232</f>
        <v>0</v>
      </c>
    </row>
    <row r="233" spans="1:16" ht="23.25">
      <c r="A233" s="126">
        <v>1</v>
      </c>
      <c r="B233" s="214" t="s">
        <v>12</v>
      </c>
      <c r="C233" s="210">
        <v>5000</v>
      </c>
      <c r="D233" s="210"/>
      <c r="E233" s="210"/>
      <c r="F233" s="187">
        <f>SUM(C233:E233)</f>
        <v>5000</v>
      </c>
      <c r="G233" s="149"/>
      <c r="H233" s="117">
        <f t="shared" si="24"/>
        <v>5000</v>
      </c>
      <c r="I233" s="129">
        <f t="shared" si="30"/>
        <v>5000</v>
      </c>
      <c r="J233" s="129">
        <f t="shared" si="31"/>
        <v>0</v>
      </c>
      <c r="M233" s="129">
        <f t="shared" si="32"/>
        <v>0</v>
      </c>
      <c r="P233" s="130">
        <f>O233/9</f>
        <v>0</v>
      </c>
    </row>
    <row r="234" spans="1:16" ht="23.25">
      <c r="A234" s="126">
        <v>2</v>
      </c>
      <c r="B234" s="214" t="s">
        <v>45</v>
      </c>
      <c r="C234" s="210">
        <v>10000</v>
      </c>
      <c r="D234" s="210"/>
      <c r="E234" s="210"/>
      <c r="F234" s="187">
        <f>SUM(C234:E234)</f>
        <v>10000</v>
      </c>
      <c r="G234" s="149"/>
      <c r="H234" s="117">
        <f t="shared" si="24"/>
        <v>10000</v>
      </c>
      <c r="I234" s="129">
        <f t="shared" si="30"/>
        <v>10000</v>
      </c>
      <c r="J234" s="129">
        <f t="shared" si="31"/>
        <v>0</v>
      </c>
      <c r="M234" s="129">
        <f t="shared" si="32"/>
        <v>0</v>
      </c>
      <c r="P234" s="130">
        <f>O234/9</f>
        <v>0</v>
      </c>
    </row>
    <row r="235" spans="1:16" ht="23.25">
      <c r="A235" s="126">
        <v>3</v>
      </c>
      <c r="B235" s="214" t="s">
        <v>206</v>
      </c>
      <c r="C235" s="210">
        <v>100000</v>
      </c>
      <c r="D235" s="210">
        <v>100000</v>
      </c>
      <c r="E235" s="210">
        <v>150000</v>
      </c>
      <c r="F235" s="187">
        <f>SUM(C235:E235)</f>
        <v>350000</v>
      </c>
      <c r="G235" s="149"/>
      <c r="H235" s="117">
        <f t="shared" si="24"/>
        <v>465600</v>
      </c>
      <c r="I235" s="129">
        <f t="shared" si="30"/>
        <v>350000</v>
      </c>
      <c r="J235" s="129">
        <f t="shared" si="31"/>
        <v>115600</v>
      </c>
      <c r="M235" s="129">
        <f t="shared" si="32"/>
        <v>115600</v>
      </c>
      <c r="P235" s="130">
        <f>O235/9</f>
        <v>0</v>
      </c>
    </row>
    <row r="236" spans="1:16" ht="23.25">
      <c r="A236" s="126">
        <v>4</v>
      </c>
      <c r="B236" s="214" t="s">
        <v>44</v>
      </c>
      <c r="C236" s="210">
        <v>10000</v>
      </c>
      <c r="D236" s="210"/>
      <c r="E236" s="210"/>
      <c r="F236" s="187">
        <f>SUM(C236:E236)</f>
        <v>10000</v>
      </c>
      <c r="G236" s="149"/>
      <c r="H236" s="117">
        <f t="shared" si="24"/>
        <v>10000</v>
      </c>
      <c r="I236" s="129">
        <f t="shared" si="30"/>
        <v>10000</v>
      </c>
      <c r="J236" s="129">
        <f t="shared" si="31"/>
        <v>0</v>
      </c>
      <c r="M236" s="129">
        <f t="shared" si="32"/>
        <v>0</v>
      </c>
      <c r="P236" s="130">
        <f>O236/9</f>
        <v>0</v>
      </c>
    </row>
    <row r="237" spans="1:16" ht="23.25">
      <c r="A237" s="126"/>
      <c r="B237" s="183"/>
      <c r="C237" s="148"/>
      <c r="D237" s="148"/>
      <c r="E237" s="148"/>
      <c r="F237" s="146"/>
      <c r="G237" s="149"/>
      <c r="H237" s="117">
        <f t="shared" si="24"/>
        <v>0</v>
      </c>
      <c r="I237" s="129">
        <f t="shared" si="30"/>
        <v>0</v>
      </c>
      <c r="J237" s="129">
        <f t="shared" si="31"/>
        <v>0</v>
      </c>
      <c r="M237" s="129">
        <f t="shared" si="32"/>
        <v>0</v>
      </c>
      <c r="P237" s="130">
        <f>O237/9</f>
        <v>0</v>
      </c>
    </row>
    <row r="238" spans="1:16" ht="23.25">
      <c r="A238" s="126"/>
      <c r="B238" s="125"/>
      <c r="C238" s="151"/>
      <c r="D238" s="151"/>
      <c r="E238" s="151"/>
      <c r="F238" s="128"/>
      <c r="G238" s="152"/>
      <c r="H238" s="117">
        <f t="shared" si="24"/>
        <v>0</v>
      </c>
      <c r="I238" s="129">
        <f t="shared" si="30"/>
        <v>0</v>
      </c>
      <c r="J238" s="129">
        <f t="shared" si="31"/>
        <v>0</v>
      </c>
      <c r="M238" s="129">
        <f t="shared" si="32"/>
        <v>0</v>
      </c>
      <c r="P238" s="152"/>
    </row>
    <row r="239" spans="1:16" ht="24" thickBot="1">
      <c r="A239" s="126"/>
      <c r="B239" s="125"/>
      <c r="C239" s="151"/>
      <c r="D239" s="151"/>
      <c r="E239" s="151"/>
      <c r="F239" s="128"/>
      <c r="G239" s="152"/>
      <c r="H239" s="117">
        <f t="shared" si="24"/>
        <v>0</v>
      </c>
      <c r="I239" s="129">
        <f t="shared" si="30"/>
        <v>0</v>
      </c>
      <c r="J239" s="129">
        <f t="shared" si="31"/>
        <v>0</v>
      </c>
      <c r="M239" s="129">
        <f t="shared" si="32"/>
        <v>0</v>
      </c>
      <c r="P239" s="152"/>
    </row>
    <row r="240" spans="1:16" ht="24.75" thickBot="1" thickTop="1">
      <c r="A240" s="136"/>
      <c r="B240" s="137" t="s">
        <v>5</v>
      </c>
      <c r="C240" s="138">
        <f>SUM(C233:C239)</f>
        <v>125000</v>
      </c>
      <c r="D240" s="138">
        <f>SUM(D233:D239)</f>
        <v>100000</v>
      </c>
      <c r="E240" s="138">
        <f>SUM(E233:E239)</f>
        <v>150000</v>
      </c>
      <c r="F240" s="138">
        <f>SUM(C240:E240)</f>
        <v>375000</v>
      </c>
      <c r="G240" s="152"/>
      <c r="H240" s="117">
        <f t="shared" si="24"/>
        <v>0</v>
      </c>
      <c r="M240" s="129">
        <f t="shared" si="32"/>
        <v>0</v>
      </c>
      <c r="P240" s="152"/>
    </row>
    <row r="241" spans="1:13" ht="24" thickTop="1">
      <c r="A241" s="118" t="s">
        <v>0</v>
      </c>
      <c r="B241" s="118" t="s">
        <v>1</v>
      </c>
      <c r="C241" s="119" t="s">
        <v>30</v>
      </c>
      <c r="D241" s="119" t="s">
        <v>31</v>
      </c>
      <c r="E241" s="119" t="s">
        <v>32</v>
      </c>
      <c r="F241" s="120" t="s">
        <v>5</v>
      </c>
      <c r="H241" s="117">
        <f t="shared" si="24"/>
        <v>0</v>
      </c>
      <c r="M241" s="129">
        <f t="shared" si="32"/>
        <v>0</v>
      </c>
    </row>
    <row r="242" spans="1:13" ht="23.25">
      <c r="A242" s="215"/>
      <c r="B242" s="215"/>
      <c r="C242" s="122"/>
      <c r="D242" s="122"/>
      <c r="E242" s="122"/>
      <c r="F242" s="216" t="s">
        <v>8</v>
      </c>
      <c r="H242" s="117">
        <f t="shared" si="24"/>
        <v>0</v>
      </c>
      <c r="M242" s="129">
        <f t="shared" si="32"/>
        <v>0</v>
      </c>
    </row>
    <row r="243" spans="1:13" ht="24.75" customHeight="1">
      <c r="A243" s="125"/>
      <c r="B243" s="163" t="s">
        <v>13</v>
      </c>
      <c r="C243" s="128"/>
      <c r="D243" s="128"/>
      <c r="E243" s="128"/>
      <c r="F243" s="158"/>
      <c r="H243" s="117">
        <f t="shared" si="24"/>
        <v>0</v>
      </c>
      <c r="M243" s="129">
        <f t="shared" si="32"/>
        <v>0</v>
      </c>
    </row>
    <row r="244" spans="1:16" ht="23.25">
      <c r="A244" s="126">
        <v>1</v>
      </c>
      <c r="B244" s="217" t="s">
        <v>207</v>
      </c>
      <c r="C244" s="187"/>
      <c r="D244" s="187"/>
      <c r="E244" s="187"/>
      <c r="F244" s="211">
        <f>SUM(C244:E244)</f>
        <v>0</v>
      </c>
      <c r="H244" s="117">
        <f t="shared" si="24"/>
        <v>0</v>
      </c>
      <c r="I244" s="129">
        <f>F244</f>
        <v>0</v>
      </c>
      <c r="J244" s="129">
        <f>H244-I244</f>
        <v>0</v>
      </c>
      <c r="M244" s="129">
        <f t="shared" si="32"/>
        <v>0</v>
      </c>
      <c r="P244" s="130">
        <f>O244/9</f>
        <v>0</v>
      </c>
    </row>
    <row r="245" spans="1:16" ht="23.25">
      <c r="A245" s="126">
        <v>2</v>
      </c>
      <c r="B245" s="218" t="s">
        <v>208</v>
      </c>
      <c r="C245" s="187"/>
      <c r="D245" s="187"/>
      <c r="E245" s="187"/>
      <c r="F245" s="211">
        <f>SUM(C245:E245)</f>
        <v>0</v>
      </c>
      <c r="H245" s="117">
        <f t="shared" si="24"/>
        <v>0</v>
      </c>
      <c r="I245" s="129">
        <f>F245</f>
        <v>0</v>
      </c>
      <c r="J245" s="129">
        <f>H245-I245</f>
        <v>0</v>
      </c>
      <c r="M245" s="129">
        <f t="shared" si="32"/>
        <v>0</v>
      </c>
      <c r="P245" s="130">
        <f>O245/9</f>
        <v>0</v>
      </c>
    </row>
    <row r="246" spans="1:16" ht="23.25">
      <c r="A246" s="126">
        <v>3</v>
      </c>
      <c r="B246" s="218" t="s">
        <v>209</v>
      </c>
      <c r="C246" s="187"/>
      <c r="D246" s="187"/>
      <c r="E246" s="187"/>
      <c r="F246" s="211">
        <f>SUM(C246:E246)</f>
        <v>0</v>
      </c>
      <c r="H246" s="117">
        <f t="shared" si="24"/>
        <v>0</v>
      </c>
      <c r="I246" s="129">
        <f>F246</f>
        <v>0</v>
      </c>
      <c r="J246" s="129">
        <f>H246-I246</f>
        <v>0</v>
      </c>
      <c r="M246" s="129">
        <f t="shared" si="32"/>
        <v>0</v>
      </c>
      <c r="P246" s="130">
        <f>O246/9</f>
        <v>0</v>
      </c>
    </row>
    <row r="247" spans="1:16" ht="23.25">
      <c r="A247" s="126"/>
      <c r="B247" s="157"/>
      <c r="C247" s="128"/>
      <c r="D247" s="128"/>
      <c r="E247" s="128"/>
      <c r="F247" s="158">
        <f>SUM(C247:E247)</f>
        <v>0</v>
      </c>
      <c r="H247" s="117">
        <f t="shared" si="24"/>
        <v>0</v>
      </c>
      <c r="I247" s="129">
        <f>F247</f>
        <v>0</v>
      </c>
      <c r="J247" s="129">
        <f>H247-I247</f>
        <v>0</v>
      </c>
      <c r="M247" s="129">
        <f t="shared" si="32"/>
        <v>0</v>
      </c>
      <c r="P247" s="130">
        <f>O247/9</f>
        <v>0</v>
      </c>
    </row>
    <row r="248" spans="1:13" ht="24" thickBot="1">
      <c r="A248" s="159"/>
      <c r="B248" s="160"/>
      <c r="C248" s="161"/>
      <c r="D248" s="161"/>
      <c r="E248" s="161"/>
      <c r="F248" s="162"/>
      <c r="H248" s="117">
        <f t="shared" si="24"/>
        <v>0</v>
      </c>
      <c r="I248" s="129">
        <f>F248</f>
        <v>0</v>
      </c>
      <c r="J248" s="129">
        <f>H248-I248</f>
        <v>0</v>
      </c>
      <c r="M248" s="129">
        <f t="shared" si="32"/>
        <v>0</v>
      </c>
    </row>
    <row r="249" spans="1:13" ht="24.75" thickBot="1" thickTop="1">
      <c r="A249" s="136"/>
      <c r="B249" s="137" t="s">
        <v>5</v>
      </c>
      <c r="C249" s="138">
        <f>SUM(C244:C248)</f>
        <v>0</v>
      </c>
      <c r="D249" s="138">
        <f>SUM(D244:D248)</f>
        <v>0</v>
      </c>
      <c r="E249" s="138">
        <f>SUM(E244:E248)</f>
        <v>0</v>
      </c>
      <c r="F249" s="138">
        <f>SUM(C249:E249)</f>
        <v>0</v>
      </c>
      <c r="H249" s="117">
        <f t="shared" si="24"/>
        <v>0</v>
      </c>
      <c r="I249" s="152"/>
      <c r="J249" s="152"/>
      <c r="M249" s="129">
        <f t="shared" si="32"/>
        <v>0</v>
      </c>
    </row>
    <row r="250" spans="1:13" ht="24" thickTop="1">
      <c r="A250" s="126"/>
      <c r="B250" s="163" t="s">
        <v>42</v>
      </c>
      <c r="C250" s="128"/>
      <c r="D250" s="128"/>
      <c r="E250" s="128"/>
      <c r="F250" s="158"/>
      <c r="H250" s="117">
        <f t="shared" si="24"/>
        <v>0</v>
      </c>
      <c r="M250" s="129">
        <f t="shared" si="32"/>
        <v>0</v>
      </c>
    </row>
    <row r="251" spans="1:13" ht="23.25">
      <c r="A251" s="126">
        <v>1</v>
      </c>
      <c r="B251" s="125" t="s">
        <v>210</v>
      </c>
      <c r="C251" s="128"/>
      <c r="D251" s="128"/>
      <c r="E251" s="128"/>
      <c r="F251" s="158">
        <f>SUM(C251:E251)</f>
        <v>0</v>
      </c>
      <c r="H251" s="117">
        <f t="shared" si="24"/>
        <v>25500</v>
      </c>
      <c r="I251" s="129">
        <f>F251</f>
        <v>0</v>
      </c>
      <c r="J251" s="129">
        <f>H251-I251</f>
        <v>25500</v>
      </c>
      <c r="M251" s="129">
        <f t="shared" si="32"/>
        <v>25500</v>
      </c>
    </row>
    <row r="252" spans="1:13" ht="23.25">
      <c r="A252" s="126">
        <v>2</v>
      </c>
      <c r="B252" s="125" t="s">
        <v>73</v>
      </c>
      <c r="C252" s="128"/>
      <c r="D252" s="128"/>
      <c r="E252" s="128"/>
      <c r="F252" s="158">
        <f>SUM(C252:E252)</f>
        <v>0</v>
      </c>
      <c r="H252" s="117">
        <f t="shared" si="24"/>
        <v>62300</v>
      </c>
      <c r="I252" s="129">
        <f>F252</f>
        <v>0</v>
      </c>
      <c r="J252" s="129">
        <f>H252-I252</f>
        <v>62300</v>
      </c>
      <c r="M252" s="129">
        <f t="shared" si="32"/>
        <v>62300</v>
      </c>
    </row>
    <row r="253" spans="1:13" ht="23.25">
      <c r="A253" s="126">
        <v>3</v>
      </c>
      <c r="B253" s="125" t="s">
        <v>74</v>
      </c>
      <c r="C253" s="128"/>
      <c r="D253" s="128"/>
      <c r="E253" s="128"/>
      <c r="F253" s="158">
        <f>SUM(C253:E253)</f>
        <v>0</v>
      </c>
      <c r="H253" s="117">
        <f t="shared" si="24"/>
        <v>32040</v>
      </c>
      <c r="I253" s="129">
        <f>F253</f>
        <v>0</v>
      </c>
      <c r="J253" s="129">
        <f>H253-I253</f>
        <v>32040</v>
      </c>
      <c r="M253" s="129">
        <f t="shared" si="32"/>
        <v>32040</v>
      </c>
    </row>
    <row r="254" spans="1:13" ht="23.25">
      <c r="A254" s="126">
        <v>4</v>
      </c>
      <c r="B254" s="125" t="s">
        <v>75</v>
      </c>
      <c r="C254" s="128"/>
      <c r="D254" s="128"/>
      <c r="E254" s="128"/>
      <c r="F254" s="158">
        <f>SUM(C254:E254)</f>
        <v>0</v>
      </c>
      <c r="H254" s="117">
        <f t="shared" si="24"/>
        <v>27500</v>
      </c>
      <c r="I254" s="129">
        <f>F254</f>
        <v>0</v>
      </c>
      <c r="J254" s="129">
        <f>H254-I254</f>
        <v>27500</v>
      </c>
      <c r="M254" s="129">
        <f t="shared" si="32"/>
        <v>27500</v>
      </c>
    </row>
    <row r="255" spans="1:16" ht="24" thickBot="1">
      <c r="A255" s="122"/>
      <c r="B255" s="165"/>
      <c r="C255" s="135">
        <f>SUM(A255:B255)</f>
        <v>0</v>
      </c>
      <c r="D255" s="135"/>
      <c r="E255" s="135"/>
      <c r="F255" s="135"/>
      <c r="H255" s="117">
        <f t="shared" si="24"/>
        <v>0</v>
      </c>
      <c r="M255" s="129">
        <f t="shared" si="32"/>
        <v>0</v>
      </c>
      <c r="P255" s="130">
        <f>O255/9</f>
        <v>0</v>
      </c>
    </row>
    <row r="256" spans="1:16" ht="24.75" thickBot="1" thickTop="1">
      <c r="A256" s="136"/>
      <c r="B256" s="137" t="s">
        <v>5</v>
      </c>
      <c r="C256" s="138">
        <f>SUM(A256:B256)</f>
        <v>0</v>
      </c>
      <c r="D256" s="138">
        <f>SUM(D255:D255)</f>
        <v>0</v>
      </c>
      <c r="E256" s="138">
        <f>SUM(E251:E255)</f>
        <v>0</v>
      </c>
      <c r="F256" s="138">
        <f>SUM(C256:E256)</f>
        <v>0</v>
      </c>
      <c r="H256" s="117">
        <f t="shared" si="24"/>
        <v>0</v>
      </c>
      <c r="M256" s="129">
        <f t="shared" si="32"/>
        <v>0</v>
      </c>
      <c r="P256" s="130">
        <f>O256/9</f>
        <v>0</v>
      </c>
    </row>
    <row r="257" spans="1:13" ht="24" thickTop="1">
      <c r="A257" s="126"/>
      <c r="B257" s="163" t="s">
        <v>47</v>
      </c>
      <c r="C257" s="128"/>
      <c r="D257" s="128"/>
      <c r="E257" s="128"/>
      <c r="F257" s="158"/>
      <c r="H257" s="117">
        <f t="shared" si="24"/>
        <v>0</v>
      </c>
      <c r="M257" s="129">
        <f t="shared" si="32"/>
        <v>0</v>
      </c>
    </row>
    <row r="258" spans="1:16" ht="23.25">
      <c r="A258" s="126">
        <v>1</v>
      </c>
      <c r="B258" s="212" t="s">
        <v>211</v>
      </c>
      <c r="C258" s="187">
        <v>0</v>
      </c>
      <c r="D258" s="187">
        <v>0</v>
      </c>
      <c r="E258" s="187"/>
      <c r="F258" s="211">
        <f>SUM(C258:E258)</f>
        <v>0</v>
      </c>
      <c r="G258" s="166">
        <v>211</v>
      </c>
      <c r="H258" s="117">
        <f t="shared" si="24"/>
        <v>0</v>
      </c>
      <c r="I258" s="129">
        <f>F258</f>
        <v>0</v>
      </c>
      <c r="J258" s="129">
        <f>H258-I258</f>
        <v>0</v>
      </c>
      <c r="M258" s="129">
        <f t="shared" si="32"/>
        <v>0</v>
      </c>
      <c r="P258" s="130">
        <f>O258/9</f>
        <v>0</v>
      </c>
    </row>
    <row r="259" spans="1:16" ht="23.25">
      <c r="A259" s="126"/>
      <c r="B259" s="157"/>
      <c r="C259" s="128"/>
      <c r="D259" s="128"/>
      <c r="E259" s="128"/>
      <c r="F259" s="158"/>
      <c r="H259" s="117">
        <f t="shared" si="24"/>
        <v>0</v>
      </c>
      <c r="I259" s="129"/>
      <c r="J259" s="129"/>
      <c r="P259" s="130">
        <f>O259/9</f>
        <v>0</v>
      </c>
    </row>
    <row r="260" spans="1:16" ht="23.25">
      <c r="A260" s="126"/>
      <c r="B260" s="157"/>
      <c r="C260" s="128"/>
      <c r="D260" s="128"/>
      <c r="E260" s="128"/>
      <c r="F260" s="158"/>
      <c r="H260" s="117">
        <f t="shared" si="24"/>
        <v>0</v>
      </c>
      <c r="I260" s="129"/>
      <c r="J260" s="129"/>
      <c r="P260" s="130">
        <f>O260/9</f>
        <v>0</v>
      </c>
    </row>
    <row r="261" spans="1:16" ht="24" thickBot="1">
      <c r="A261" s="126"/>
      <c r="B261" s="157"/>
      <c r="C261" s="128"/>
      <c r="D261" s="128"/>
      <c r="E261" s="128"/>
      <c r="F261" s="158"/>
      <c r="I261" s="129"/>
      <c r="J261" s="129"/>
      <c r="P261" s="130">
        <f>O261/9</f>
        <v>0</v>
      </c>
    </row>
    <row r="262" spans="1:8" ht="24.75" thickBot="1" thickTop="1">
      <c r="A262" s="136"/>
      <c r="B262" s="137" t="s">
        <v>5</v>
      </c>
      <c r="C262" s="138">
        <f>SUM(C258:C261)</f>
        <v>0</v>
      </c>
      <c r="D262" s="138">
        <f>SUM(D258:D261)</f>
        <v>0</v>
      </c>
      <c r="E262" s="138">
        <f>SUM(E258:E261)</f>
        <v>0</v>
      </c>
      <c r="F262" s="138">
        <f>SUM(C262:E262)</f>
        <v>0</v>
      </c>
      <c r="H262" s="117">
        <f>SUM(H213:H261)</f>
        <v>657940</v>
      </c>
    </row>
    <row r="263" spans="9:13" ht="22.5" thickTop="1">
      <c r="I263" s="129">
        <f>F263</f>
        <v>0</v>
      </c>
      <c r="J263" s="129">
        <f>H263-I263</f>
        <v>0</v>
      </c>
      <c r="M263" s="129">
        <f>J263+K263-L263</f>
        <v>0</v>
      </c>
    </row>
    <row r="264" spans="9:13" ht="21.75">
      <c r="I264" s="129"/>
      <c r="J264" s="129"/>
      <c r="M264" s="129"/>
    </row>
    <row r="265" ht="21.75">
      <c r="M265" s="129"/>
    </row>
    <row r="266" spans="9:13" ht="21.75">
      <c r="I266" s="129"/>
      <c r="J266" s="129"/>
      <c r="M266" s="129"/>
    </row>
    <row r="267" spans="9:13" ht="21.75">
      <c r="I267" s="129"/>
      <c r="J267" s="129"/>
      <c r="M267" s="129"/>
    </row>
    <row r="268" spans="9:13" ht="21.75">
      <c r="I268" s="129"/>
      <c r="J268" s="129"/>
      <c r="M268" s="129"/>
    </row>
    <row r="269" spans="9:13" ht="21.75">
      <c r="I269" s="129"/>
      <c r="J269" s="129"/>
      <c r="M269" s="129"/>
    </row>
    <row r="270" spans="9:13" ht="21.75">
      <c r="I270" s="129"/>
      <c r="J270" s="129"/>
      <c r="M270" s="129"/>
    </row>
    <row r="271" spans="9:13" ht="21.75">
      <c r="I271" s="129"/>
      <c r="J271" s="129"/>
      <c r="M271" s="129"/>
    </row>
    <row r="272" spans="9:13" ht="21.75">
      <c r="I272" s="129"/>
      <c r="J272" s="129"/>
      <c r="M272" s="129"/>
    </row>
    <row r="316" spans="11:12" ht="21.75">
      <c r="K316" s="33" t="s">
        <v>39</v>
      </c>
      <c r="L316" s="33" t="s">
        <v>72</v>
      </c>
    </row>
    <row r="318" spans="9:13" ht="21.75">
      <c r="I318" s="129">
        <f>F318</f>
        <v>0</v>
      </c>
      <c r="J318" s="129">
        <f>H318-I318</f>
        <v>0</v>
      </c>
      <c r="M318" s="129">
        <f>J318+K318-L318</f>
        <v>0</v>
      </c>
    </row>
    <row r="319" spans="9:13" ht="21.75">
      <c r="I319" s="129">
        <f>F319</f>
        <v>0</v>
      </c>
      <c r="J319" s="129">
        <f>H319-I319</f>
        <v>0</v>
      </c>
      <c r="M319" s="129">
        <f aca="true" t="shared" si="33" ref="M319:M377">J319+K319-L319</f>
        <v>0</v>
      </c>
    </row>
    <row r="320" spans="9:13" ht="21.75">
      <c r="I320" s="129">
        <f>F320</f>
        <v>0</v>
      </c>
      <c r="J320" s="129">
        <f>H320-I320</f>
        <v>0</v>
      </c>
      <c r="M320" s="129">
        <f t="shared" si="33"/>
        <v>0</v>
      </c>
    </row>
    <row r="321" spans="9:13" ht="21.75">
      <c r="I321" s="129">
        <f>F321</f>
        <v>0</v>
      </c>
      <c r="J321" s="129">
        <f>H321-I321</f>
        <v>0</v>
      </c>
      <c r="M321" s="129">
        <f t="shared" si="33"/>
        <v>0</v>
      </c>
    </row>
    <row r="322" spans="9:13" ht="21.75">
      <c r="I322" s="129">
        <f>F322</f>
        <v>0</v>
      </c>
      <c r="J322" s="129">
        <f>H322-I322</f>
        <v>0</v>
      </c>
      <c r="M322" s="129">
        <f t="shared" si="33"/>
        <v>0</v>
      </c>
    </row>
    <row r="323" ht="21.75">
      <c r="M323" s="129">
        <f t="shared" si="33"/>
        <v>0</v>
      </c>
    </row>
    <row r="324" ht="21.75">
      <c r="M324" s="129">
        <f t="shared" si="33"/>
        <v>0</v>
      </c>
    </row>
    <row r="325" ht="21.75">
      <c r="M325" s="129">
        <f t="shared" si="33"/>
        <v>0</v>
      </c>
    </row>
    <row r="326" spans="9:13" ht="21.75">
      <c r="I326" s="129">
        <f aca="true" t="shared" si="34" ref="I326:I345">F326</f>
        <v>0</v>
      </c>
      <c r="J326" s="129">
        <f aca="true" t="shared" si="35" ref="J326:J345">H326-I326</f>
        <v>0</v>
      </c>
      <c r="M326" s="129">
        <f t="shared" si="33"/>
        <v>0</v>
      </c>
    </row>
    <row r="327" spans="9:13" ht="21.75">
      <c r="I327" s="129">
        <f t="shared" si="34"/>
        <v>0</v>
      </c>
      <c r="J327" s="129">
        <f t="shared" si="35"/>
        <v>0</v>
      </c>
      <c r="M327" s="129">
        <f t="shared" si="33"/>
        <v>0</v>
      </c>
    </row>
    <row r="328" spans="9:13" ht="21.75">
      <c r="I328" s="129">
        <f t="shared" si="34"/>
        <v>0</v>
      </c>
      <c r="J328" s="129">
        <f t="shared" si="35"/>
        <v>0</v>
      </c>
      <c r="M328" s="129">
        <f t="shared" si="33"/>
        <v>0</v>
      </c>
    </row>
    <row r="329" spans="9:13" ht="21.75">
      <c r="I329" s="129">
        <f t="shared" si="34"/>
        <v>0</v>
      </c>
      <c r="J329" s="129">
        <f t="shared" si="35"/>
        <v>0</v>
      </c>
      <c r="M329" s="129">
        <f t="shared" si="33"/>
        <v>0</v>
      </c>
    </row>
    <row r="330" spans="9:13" ht="21.75">
      <c r="I330" s="129">
        <f t="shared" si="34"/>
        <v>0</v>
      </c>
      <c r="J330" s="129">
        <f t="shared" si="35"/>
        <v>0</v>
      </c>
      <c r="M330" s="129">
        <f t="shared" si="33"/>
        <v>0</v>
      </c>
    </row>
    <row r="331" spans="9:13" ht="21.75">
      <c r="I331" s="129">
        <f t="shared" si="34"/>
        <v>0</v>
      </c>
      <c r="J331" s="129">
        <f t="shared" si="35"/>
        <v>0</v>
      </c>
      <c r="M331" s="129">
        <f t="shared" si="33"/>
        <v>0</v>
      </c>
    </row>
    <row r="332" spans="9:13" ht="21.75">
      <c r="I332" s="129">
        <f t="shared" si="34"/>
        <v>0</v>
      </c>
      <c r="J332" s="129">
        <f t="shared" si="35"/>
        <v>0</v>
      </c>
      <c r="M332" s="129">
        <f t="shared" si="33"/>
        <v>0</v>
      </c>
    </row>
    <row r="333" spans="9:13" ht="21.75">
      <c r="I333" s="129">
        <f t="shared" si="34"/>
        <v>0</v>
      </c>
      <c r="J333" s="129">
        <f t="shared" si="35"/>
        <v>0</v>
      </c>
      <c r="M333" s="129">
        <f t="shared" si="33"/>
        <v>0</v>
      </c>
    </row>
    <row r="334" spans="9:13" ht="21.75">
      <c r="I334" s="129">
        <f t="shared" si="34"/>
        <v>0</v>
      </c>
      <c r="J334" s="129">
        <f t="shared" si="35"/>
        <v>0</v>
      </c>
      <c r="M334" s="129">
        <f t="shared" si="33"/>
        <v>0</v>
      </c>
    </row>
    <row r="335" spans="9:13" ht="21.75">
      <c r="I335" s="129">
        <f t="shared" si="34"/>
        <v>0</v>
      </c>
      <c r="J335" s="129">
        <f t="shared" si="35"/>
        <v>0</v>
      </c>
      <c r="M335" s="129">
        <f t="shared" si="33"/>
        <v>0</v>
      </c>
    </row>
    <row r="336" spans="9:13" ht="21.75">
      <c r="I336" s="129">
        <f t="shared" si="34"/>
        <v>0</v>
      </c>
      <c r="J336" s="129">
        <f t="shared" si="35"/>
        <v>0</v>
      </c>
      <c r="M336" s="129">
        <f t="shared" si="33"/>
        <v>0</v>
      </c>
    </row>
    <row r="337" spans="9:13" ht="21.75">
      <c r="I337" s="129">
        <f t="shared" si="34"/>
        <v>0</v>
      </c>
      <c r="J337" s="129">
        <f t="shared" si="35"/>
        <v>0</v>
      </c>
      <c r="M337" s="129">
        <f t="shared" si="33"/>
        <v>0</v>
      </c>
    </row>
    <row r="338" spans="9:13" ht="21.75">
      <c r="I338" s="129">
        <f t="shared" si="34"/>
        <v>0</v>
      </c>
      <c r="J338" s="129">
        <f t="shared" si="35"/>
        <v>0</v>
      </c>
      <c r="M338" s="129">
        <f t="shared" si="33"/>
        <v>0</v>
      </c>
    </row>
    <row r="339" spans="9:13" ht="21.75">
      <c r="I339" s="129">
        <f t="shared" si="34"/>
        <v>0</v>
      </c>
      <c r="J339" s="129">
        <f t="shared" si="35"/>
        <v>0</v>
      </c>
      <c r="M339" s="129">
        <f t="shared" si="33"/>
        <v>0</v>
      </c>
    </row>
    <row r="340" spans="9:13" ht="21.75">
      <c r="I340" s="129">
        <f t="shared" si="34"/>
        <v>0</v>
      </c>
      <c r="J340" s="129">
        <f t="shared" si="35"/>
        <v>0</v>
      </c>
      <c r="M340" s="129">
        <f t="shared" si="33"/>
        <v>0</v>
      </c>
    </row>
    <row r="341" spans="9:13" ht="21.75">
      <c r="I341" s="129">
        <f t="shared" si="34"/>
        <v>0</v>
      </c>
      <c r="J341" s="129">
        <f t="shared" si="35"/>
        <v>0</v>
      </c>
      <c r="M341" s="129">
        <f t="shared" si="33"/>
        <v>0</v>
      </c>
    </row>
    <row r="342" spans="9:13" ht="21.75">
      <c r="I342" s="129">
        <f t="shared" si="34"/>
        <v>0</v>
      </c>
      <c r="J342" s="129">
        <f t="shared" si="35"/>
        <v>0</v>
      </c>
      <c r="M342" s="129">
        <f t="shared" si="33"/>
        <v>0</v>
      </c>
    </row>
    <row r="343" spans="9:13" ht="21.75">
      <c r="I343" s="129">
        <f t="shared" si="34"/>
        <v>0</v>
      </c>
      <c r="J343" s="129">
        <f t="shared" si="35"/>
        <v>0</v>
      </c>
      <c r="M343" s="129">
        <f t="shared" si="33"/>
        <v>0</v>
      </c>
    </row>
    <row r="344" spans="9:13" ht="21.75">
      <c r="I344" s="129">
        <f t="shared" si="34"/>
        <v>0</v>
      </c>
      <c r="J344" s="129">
        <f t="shared" si="35"/>
        <v>0</v>
      </c>
      <c r="M344" s="129">
        <f t="shared" si="33"/>
        <v>0</v>
      </c>
    </row>
    <row r="345" spans="9:13" ht="21.75">
      <c r="I345" s="129">
        <f t="shared" si="34"/>
        <v>0</v>
      </c>
      <c r="J345" s="129">
        <f t="shared" si="35"/>
        <v>0</v>
      </c>
      <c r="M345" s="129">
        <f t="shared" si="33"/>
        <v>0</v>
      </c>
    </row>
    <row r="346" ht="21.75">
      <c r="M346" s="129">
        <f t="shared" si="33"/>
        <v>0</v>
      </c>
    </row>
    <row r="347" ht="21.75">
      <c r="M347" s="129">
        <f t="shared" si="33"/>
        <v>0</v>
      </c>
    </row>
    <row r="348" ht="21.75">
      <c r="M348" s="129">
        <f t="shared" si="33"/>
        <v>0</v>
      </c>
    </row>
    <row r="349" ht="21.75">
      <c r="M349" s="129">
        <f t="shared" si="33"/>
        <v>0</v>
      </c>
    </row>
    <row r="350" spans="9:13" ht="21.75">
      <c r="I350" s="129">
        <f>F350</f>
        <v>0</v>
      </c>
      <c r="J350" s="129">
        <f>H350-I350</f>
        <v>0</v>
      </c>
      <c r="M350" s="129">
        <f t="shared" si="33"/>
        <v>0</v>
      </c>
    </row>
    <row r="351" spans="9:13" ht="21.75">
      <c r="I351" s="129">
        <f>F351</f>
        <v>0</v>
      </c>
      <c r="J351" s="129">
        <f>H351-I351</f>
        <v>0</v>
      </c>
      <c r="M351" s="129">
        <f t="shared" si="33"/>
        <v>0</v>
      </c>
    </row>
    <row r="352" spans="9:13" ht="21.75">
      <c r="I352" s="129">
        <f>F352</f>
        <v>0</v>
      </c>
      <c r="J352" s="129">
        <f>H352-I352</f>
        <v>0</v>
      </c>
      <c r="M352" s="129">
        <f t="shared" si="33"/>
        <v>0</v>
      </c>
    </row>
    <row r="353" spans="9:13" ht="21.75">
      <c r="I353" s="129">
        <f>F353</f>
        <v>0</v>
      </c>
      <c r="J353" s="129">
        <f>H353-I353</f>
        <v>0</v>
      </c>
      <c r="M353" s="129">
        <f t="shared" si="33"/>
        <v>0</v>
      </c>
    </row>
    <row r="354" spans="9:13" ht="21.75">
      <c r="I354" s="129">
        <f>F354</f>
        <v>0</v>
      </c>
      <c r="J354" s="129">
        <f>H354-I354</f>
        <v>0</v>
      </c>
      <c r="M354" s="129">
        <f t="shared" si="33"/>
        <v>0</v>
      </c>
    </row>
    <row r="355" spans="9:13" ht="21.75">
      <c r="I355" s="152"/>
      <c r="J355" s="152"/>
      <c r="M355" s="129">
        <f t="shared" si="33"/>
        <v>0</v>
      </c>
    </row>
    <row r="356" spans="9:13" ht="21.75">
      <c r="I356" s="152"/>
      <c r="J356" s="152"/>
      <c r="M356" s="129">
        <f t="shared" si="33"/>
        <v>0</v>
      </c>
    </row>
    <row r="357" spans="9:13" ht="21.75">
      <c r="I357" s="152"/>
      <c r="J357" s="152"/>
      <c r="M357" s="129">
        <f t="shared" si="33"/>
        <v>0</v>
      </c>
    </row>
    <row r="358" ht="21.75">
      <c r="M358" s="129">
        <f t="shared" si="33"/>
        <v>0</v>
      </c>
    </row>
    <row r="359" spans="9:13" ht="21.75">
      <c r="I359" s="129">
        <f>F359</f>
        <v>0</v>
      </c>
      <c r="J359" s="129">
        <f>H359-I359</f>
        <v>0</v>
      </c>
      <c r="M359" s="129">
        <f t="shared" si="33"/>
        <v>0</v>
      </c>
    </row>
    <row r="360" spans="9:13" ht="21.75">
      <c r="I360" s="129">
        <f>F360</f>
        <v>0</v>
      </c>
      <c r="J360" s="129">
        <f>H360-I360</f>
        <v>0</v>
      </c>
      <c r="M360" s="129">
        <f t="shared" si="33"/>
        <v>0</v>
      </c>
    </row>
    <row r="361" spans="9:13" ht="21.75">
      <c r="I361" s="129">
        <f>F361</f>
        <v>0</v>
      </c>
      <c r="J361" s="129">
        <f>H361-I361</f>
        <v>0</v>
      </c>
      <c r="M361" s="129">
        <f t="shared" si="33"/>
        <v>0</v>
      </c>
    </row>
    <row r="362" spans="9:13" ht="21.75">
      <c r="I362" s="129">
        <f>F362</f>
        <v>0</v>
      </c>
      <c r="J362" s="129">
        <f>H362-I362</f>
        <v>0</v>
      </c>
      <c r="M362" s="129">
        <f t="shared" si="33"/>
        <v>0</v>
      </c>
    </row>
    <row r="363" ht="21.75">
      <c r="M363" s="129">
        <f t="shared" si="33"/>
        <v>0</v>
      </c>
    </row>
    <row r="364" ht="21.75">
      <c r="M364" s="129">
        <f t="shared" si="33"/>
        <v>0</v>
      </c>
    </row>
    <row r="365" ht="21.75">
      <c r="M365" s="129">
        <f t="shared" si="33"/>
        <v>0</v>
      </c>
    </row>
    <row r="366" spans="9:13" ht="21.75">
      <c r="I366" s="129">
        <f>F366</f>
        <v>0</v>
      </c>
      <c r="J366" s="129">
        <f>H366-I366</f>
        <v>0</v>
      </c>
      <c r="M366" s="129">
        <f t="shared" si="33"/>
        <v>0</v>
      </c>
    </row>
    <row r="367" spans="9:13" ht="21.75">
      <c r="I367" s="129">
        <f>F367</f>
        <v>0</v>
      </c>
      <c r="J367" s="129">
        <f>H367-I367</f>
        <v>0</v>
      </c>
      <c r="M367" s="129">
        <f t="shared" si="33"/>
        <v>0</v>
      </c>
    </row>
    <row r="368" spans="9:13" ht="21.75">
      <c r="I368" s="129">
        <f>F368</f>
        <v>0</v>
      </c>
      <c r="J368" s="129">
        <f>H368-I368</f>
        <v>0</v>
      </c>
      <c r="M368" s="129">
        <f t="shared" si="33"/>
        <v>0</v>
      </c>
    </row>
    <row r="369" spans="9:13" ht="21.75">
      <c r="I369" s="129">
        <f>F369</f>
        <v>0</v>
      </c>
      <c r="J369" s="129">
        <f>H369-I369</f>
        <v>0</v>
      </c>
      <c r="M369" s="129">
        <f t="shared" si="33"/>
        <v>0</v>
      </c>
    </row>
    <row r="370" ht="21.75">
      <c r="M370" s="129">
        <f t="shared" si="33"/>
        <v>0</v>
      </c>
    </row>
    <row r="371" spans="9:13" ht="21.75">
      <c r="I371" s="129">
        <f aca="true" t="shared" si="36" ref="I371:I377">F371</f>
        <v>0</v>
      </c>
      <c r="J371" s="129">
        <f aca="true" t="shared" si="37" ref="J371:J377">H371-I371</f>
        <v>0</v>
      </c>
      <c r="M371" s="129">
        <f t="shared" si="33"/>
        <v>0</v>
      </c>
    </row>
    <row r="372" spans="9:13" ht="21.75">
      <c r="I372" s="129">
        <f t="shared" si="36"/>
        <v>0</v>
      </c>
      <c r="J372" s="129">
        <f t="shared" si="37"/>
        <v>0</v>
      </c>
      <c r="M372" s="129">
        <f t="shared" si="33"/>
        <v>0</v>
      </c>
    </row>
    <row r="373" spans="9:13" ht="21.75">
      <c r="I373" s="129">
        <f t="shared" si="36"/>
        <v>0</v>
      </c>
      <c r="J373" s="129">
        <f t="shared" si="37"/>
        <v>0</v>
      </c>
      <c r="M373" s="129">
        <f t="shared" si="33"/>
        <v>0</v>
      </c>
    </row>
    <row r="374" spans="9:13" ht="21.75">
      <c r="I374" s="129">
        <f t="shared" si="36"/>
        <v>0</v>
      </c>
      <c r="J374" s="129">
        <f t="shared" si="37"/>
        <v>0</v>
      </c>
      <c r="M374" s="129">
        <f t="shared" si="33"/>
        <v>0</v>
      </c>
    </row>
    <row r="375" spans="9:13" ht="21.75">
      <c r="I375" s="129">
        <f t="shared" si="36"/>
        <v>0</v>
      </c>
      <c r="J375" s="129">
        <f t="shared" si="37"/>
        <v>0</v>
      </c>
      <c r="M375" s="129">
        <f t="shared" si="33"/>
        <v>0</v>
      </c>
    </row>
    <row r="376" spans="9:13" ht="21.75">
      <c r="I376" s="129">
        <f t="shared" si="36"/>
        <v>0</v>
      </c>
      <c r="J376" s="129">
        <f t="shared" si="37"/>
        <v>0</v>
      </c>
      <c r="M376" s="129">
        <f t="shared" si="33"/>
        <v>0</v>
      </c>
    </row>
    <row r="377" spans="9:13" ht="21.75">
      <c r="I377" s="129">
        <f t="shared" si="36"/>
        <v>0</v>
      </c>
      <c r="J377" s="129">
        <f t="shared" si="37"/>
        <v>0</v>
      </c>
      <c r="M377" s="129">
        <f t="shared" si="33"/>
        <v>0</v>
      </c>
    </row>
  </sheetData>
  <sheetProtection/>
  <mergeCells count="12">
    <mergeCell ref="A1:F1"/>
    <mergeCell ref="A2:F2"/>
    <mergeCell ref="A3:F3"/>
    <mergeCell ref="A69:F69"/>
    <mergeCell ref="A70:F70"/>
    <mergeCell ref="A71:F71"/>
    <mergeCell ref="A138:F138"/>
    <mergeCell ref="A139:F139"/>
    <mergeCell ref="A140:F140"/>
    <mergeCell ref="A207:F207"/>
    <mergeCell ref="A208:F208"/>
    <mergeCell ref="A209:F209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6"/>
  <sheetViews>
    <sheetView zoomScalePageLayoutView="0" workbookViewId="0" topLeftCell="A115">
      <selection activeCell="A1" sqref="A1:F130"/>
    </sheetView>
  </sheetViews>
  <sheetFormatPr defaultColWidth="9.140625" defaultRowHeight="21.75"/>
  <cols>
    <col min="2" max="2" width="42.28125" style="0" customWidth="1"/>
    <col min="3" max="6" width="12.8515625" style="0" customWidth="1"/>
  </cols>
  <sheetData>
    <row r="1" spans="1:12" s="33" customFormat="1" ht="33" customHeight="1">
      <c r="A1" s="266" t="s">
        <v>33</v>
      </c>
      <c r="B1" s="266"/>
      <c r="C1" s="266"/>
      <c r="D1" s="266"/>
      <c r="E1" s="266"/>
      <c r="F1" s="266"/>
      <c r="H1" s="117"/>
      <c r="I1" s="117"/>
      <c r="J1" s="117"/>
      <c r="K1" s="117"/>
      <c r="L1" s="117"/>
    </row>
    <row r="2" spans="1:12" s="33" customFormat="1" ht="23.25">
      <c r="A2" s="268" t="s">
        <v>197</v>
      </c>
      <c r="B2" s="268"/>
      <c r="C2" s="268"/>
      <c r="D2" s="268"/>
      <c r="E2" s="268"/>
      <c r="F2" s="268"/>
      <c r="H2" s="117"/>
      <c r="I2" s="117"/>
      <c r="J2" s="117"/>
      <c r="K2" s="117"/>
      <c r="L2" s="117"/>
    </row>
    <row r="3" spans="1:12" s="33" customFormat="1" ht="23.25">
      <c r="A3" s="279" t="s">
        <v>213</v>
      </c>
      <c r="B3" s="279"/>
      <c r="C3" s="279"/>
      <c r="D3" s="279"/>
      <c r="E3" s="279"/>
      <c r="F3" s="279"/>
      <c r="H3" s="117"/>
      <c r="I3" s="117"/>
      <c r="J3" s="117"/>
      <c r="K3" s="117"/>
      <c r="L3" s="117"/>
    </row>
    <row r="4" spans="1:12" s="33" customFormat="1" ht="23.25">
      <c r="A4" s="118" t="s">
        <v>0</v>
      </c>
      <c r="B4" s="118" t="s">
        <v>1</v>
      </c>
      <c r="C4" s="119" t="s">
        <v>2</v>
      </c>
      <c r="D4" s="119" t="s">
        <v>3</v>
      </c>
      <c r="E4" s="119" t="s">
        <v>4</v>
      </c>
      <c r="F4" s="120" t="s">
        <v>5</v>
      </c>
      <c r="H4" s="117"/>
      <c r="I4" s="117"/>
      <c r="J4" s="117"/>
      <c r="K4" s="117"/>
      <c r="L4" s="117"/>
    </row>
    <row r="5" spans="1:12" s="33" customFormat="1" ht="23.25">
      <c r="A5" s="121"/>
      <c r="B5" s="121"/>
      <c r="C5" s="122"/>
      <c r="D5" s="122"/>
      <c r="E5" s="122"/>
      <c r="F5" s="123" t="s">
        <v>8</v>
      </c>
      <c r="H5" s="117"/>
      <c r="I5" s="117"/>
      <c r="J5" s="117"/>
      <c r="K5" s="117"/>
      <c r="L5" s="117"/>
    </row>
    <row r="6" spans="1:12" s="33" customFormat="1" ht="23.25">
      <c r="A6" s="122"/>
      <c r="B6" s="139" t="s">
        <v>10</v>
      </c>
      <c r="C6" s="140"/>
      <c r="D6" s="140"/>
      <c r="E6" s="140"/>
      <c r="F6" s="140"/>
      <c r="H6" s="117"/>
      <c r="I6" s="117"/>
      <c r="J6" s="117"/>
      <c r="K6" s="117"/>
      <c r="L6" s="117"/>
    </row>
    <row r="7" spans="1:16" s="33" customFormat="1" ht="23.25">
      <c r="A7" s="126">
        <v>1</v>
      </c>
      <c r="B7" s="157" t="s">
        <v>214</v>
      </c>
      <c r="C7" s="141"/>
      <c r="D7" s="127"/>
      <c r="E7" s="127"/>
      <c r="F7" s="128">
        <f>SUM(C7:E7)</f>
        <v>0</v>
      </c>
      <c r="H7" s="117">
        <v>50000</v>
      </c>
      <c r="I7" s="117"/>
      <c r="J7" s="117"/>
      <c r="K7" s="117"/>
      <c r="L7" s="117"/>
      <c r="M7" s="129"/>
      <c r="N7" s="129"/>
      <c r="O7" s="129"/>
      <c r="P7" s="130"/>
    </row>
    <row r="8" spans="1:16" s="33" customFormat="1" ht="23.25">
      <c r="A8" s="126"/>
      <c r="B8" s="182" t="s">
        <v>126</v>
      </c>
      <c r="C8" s="141"/>
      <c r="D8" s="127"/>
      <c r="E8" s="127"/>
      <c r="F8" s="128"/>
      <c r="H8" s="117"/>
      <c r="I8" s="117"/>
      <c r="J8" s="117"/>
      <c r="K8" s="117"/>
      <c r="L8" s="117"/>
      <c r="M8" s="129"/>
      <c r="N8" s="129"/>
      <c r="O8" s="129"/>
      <c r="P8" s="130"/>
    </row>
    <row r="9" spans="1:16" s="33" customFormat="1" ht="23.25">
      <c r="A9" s="126">
        <v>2</v>
      </c>
      <c r="B9" s="157" t="s">
        <v>215</v>
      </c>
      <c r="C9" s="141"/>
      <c r="D9" s="127"/>
      <c r="E9" s="127"/>
      <c r="F9" s="128">
        <f>SUM(C9:E9)</f>
        <v>0</v>
      </c>
      <c r="H9" s="117">
        <v>40000</v>
      </c>
      <c r="I9" s="117"/>
      <c r="J9" s="117"/>
      <c r="K9" s="117"/>
      <c r="L9" s="117"/>
      <c r="M9" s="129"/>
      <c r="N9" s="129"/>
      <c r="O9" s="129"/>
      <c r="P9" s="130"/>
    </row>
    <row r="10" spans="1:16" s="33" customFormat="1" ht="23.25">
      <c r="A10" s="126"/>
      <c r="B10" s="219"/>
      <c r="C10" s="141"/>
      <c r="D10" s="127"/>
      <c r="E10" s="127"/>
      <c r="F10" s="128"/>
      <c r="H10" s="117"/>
      <c r="I10" s="117"/>
      <c r="J10" s="117"/>
      <c r="K10" s="117"/>
      <c r="L10" s="117"/>
      <c r="M10" s="129"/>
      <c r="N10" s="129"/>
      <c r="O10" s="129"/>
      <c r="P10" s="130"/>
    </row>
    <row r="11" spans="1:16" s="33" customFormat="1" ht="23.25">
      <c r="A11" s="126"/>
      <c r="B11" s="219"/>
      <c r="C11" s="141"/>
      <c r="D11" s="127"/>
      <c r="E11" s="127"/>
      <c r="F11" s="128"/>
      <c r="H11" s="117"/>
      <c r="I11" s="117"/>
      <c r="J11" s="117"/>
      <c r="K11" s="117"/>
      <c r="L11" s="117"/>
      <c r="M11" s="129"/>
      <c r="N11" s="129"/>
      <c r="O11" s="129"/>
      <c r="P11" s="130"/>
    </row>
    <row r="12" spans="1:16" s="33" customFormat="1" ht="23.25">
      <c r="A12" s="126"/>
      <c r="B12" s="183"/>
      <c r="C12" s="142"/>
      <c r="D12" s="127"/>
      <c r="E12" s="127"/>
      <c r="F12" s="128"/>
      <c r="H12" s="117"/>
      <c r="I12" s="117"/>
      <c r="J12" s="117"/>
      <c r="K12" s="117"/>
      <c r="L12" s="117"/>
      <c r="M12" s="129"/>
      <c r="N12" s="129"/>
      <c r="O12" s="129"/>
      <c r="P12" s="130"/>
    </row>
    <row r="13" spans="1:16" s="33" customFormat="1" ht="24" thickBot="1">
      <c r="A13" s="132"/>
      <c r="B13" s="125"/>
      <c r="C13" s="142"/>
      <c r="D13" s="127"/>
      <c r="E13" s="127"/>
      <c r="F13" s="128">
        <f>SUM(C13:E13)</f>
        <v>0</v>
      </c>
      <c r="H13" s="117"/>
      <c r="I13" s="117"/>
      <c r="J13" s="117"/>
      <c r="K13" s="117"/>
      <c r="L13" s="117"/>
      <c r="M13" s="129"/>
      <c r="N13" s="129"/>
      <c r="O13" s="129"/>
      <c r="P13" s="130"/>
    </row>
    <row r="14" spans="1:12" s="33" customFormat="1" ht="24.75" thickBot="1" thickTop="1">
      <c r="A14" s="136"/>
      <c r="B14" s="137" t="s">
        <v>5</v>
      </c>
      <c r="C14" s="143">
        <f>SUM(C7:C13)</f>
        <v>0</v>
      </c>
      <c r="D14" s="143">
        <f>SUM(D7:D13)</f>
        <v>0</v>
      </c>
      <c r="E14" s="143">
        <f>SUM(E7:E13)</f>
        <v>0</v>
      </c>
      <c r="F14" s="138">
        <f>SUM(C14:E14)</f>
        <v>0</v>
      </c>
      <c r="H14" s="117"/>
      <c r="I14" s="117"/>
      <c r="J14" s="117"/>
      <c r="K14" s="117"/>
      <c r="L14" s="117"/>
    </row>
    <row r="15" ht="22.5" thickTop="1"/>
    <row r="35" spans="1:12" s="33" customFormat="1" ht="33" customHeight="1">
      <c r="A35" s="266" t="s">
        <v>33</v>
      </c>
      <c r="B35" s="266"/>
      <c r="C35" s="266"/>
      <c r="D35" s="266"/>
      <c r="E35" s="266"/>
      <c r="F35" s="266"/>
      <c r="H35" s="117"/>
      <c r="I35" s="117"/>
      <c r="J35" s="117"/>
      <c r="K35" s="117"/>
      <c r="L35" s="117"/>
    </row>
    <row r="36" spans="1:12" s="33" customFormat="1" ht="23.25">
      <c r="A36" s="268" t="s">
        <v>267</v>
      </c>
      <c r="B36" s="268"/>
      <c r="C36" s="268"/>
      <c r="D36" s="268"/>
      <c r="E36" s="268"/>
      <c r="F36" s="268"/>
      <c r="H36" s="117"/>
      <c r="I36" s="117"/>
      <c r="J36" s="117"/>
      <c r="K36" s="117"/>
      <c r="L36" s="117"/>
    </row>
    <row r="37" spans="1:12" s="33" customFormat="1" ht="23.25">
      <c r="A37" s="279" t="s">
        <v>213</v>
      </c>
      <c r="B37" s="279"/>
      <c r="C37" s="279"/>
      <c r="D37" s="279"/>
      <c r="E37" s="279"/>
      <c r="F37" s="279"/>
      <c r="H37" s="117"/>
      <c r="I37" s="117"/>
      <c r="J37" s="117"/>
      <c r="K37" s="117"/>
      <c r="L37" s="117"/>
    </row>
    <row r="38" spans="1:12" s="33" customFormat="1" ht="23.25">
      <c r="A38" s="118" t="s">
        <v>0</v>
      </c>
      <c r="B38" s="118" t="s">
        <v>1</v>
      </c>
      <c r="C38" s="119" t="s">
        <v>26</v>
      </c>
      <c r="D38" s="119" t="s">
        <v>27</v>
      </c>
      <c r="E38" s="119" t="s">
        <v>28</v>
      </c>
      <c r="F38" s="120" t="s">
        <v>5</v>
      </c>
      <c r="H38" s="117"/>
      <c r="I38" s="117"/>
      <c r="J38" s="117"/>
      <c r="K38" s="117"/>
      <c r="L38" s="117"/>
    </row>
    <row r="39" spans="1:12" s="33" customFormat="1" ht="23.25">
      <c r="A39" s="121"/>
      <c r="B39" s="121"/>
      <c r="C39" s="122"/>
      <c r="D39" s="122"/>
      <c r="E39" s="122"/>
      <c r="F39" s="123" t="s">
        <v>8</v>
      </c>
      <c r="H39" s="117"/>
      <c r="I39" s="117"/>
      <c r="J39" s="117"/>
      <c r="K39" s="117"/>
      <c r="L39" s="117"/>
    </row>
    <row r="40" spans="1:12" s="33" customFormat="1" ht="23.25">
      <c r="A40" s="122"/>
      <c r="B40" s="139" t="s">
        <v>10</v>
      </c>
      <c r="C40" s="140"/>
      <c r="D40" s="140"/>
      <c r="E40" s="140"/>
      <c r="F40" s="140"/>
      <c r="H40" s="117"/>
      <c r="I40" s="117"/>
      <c r="J40" s="117"/>
      <c r="K40" s="117"/>
      <c r="L40" s="117"/>
    </row>
    <row r="41" spans="1:16" s="33" customFormat="1" ht="23.25">
      <c r="A41" s="126">
        <v>1</v>
      </c>
      <c r="B41" s="157" t="s">
        <v>214</v>
      </c>
      <c r="C41" s="141"/>
      <c r="D41" s="127"/>
      <c r="E41" s="127"/>
      <c r="F41" s="128">
        <f>SUM(C41:E41)</f>
        <v>0</v>
      </c>
      <c r="H41" s="117">
        <v>50000</v>
      </c>
      <c r="I41" s="117"/>
      <c r="J41" s="117"/>
      <c r="K41" s="117"/>
      <c r="L41" s="117"/>
      <c r="M41" s="129"/>
      <c r="N41" s="129"/>
      <c r="O41" s="129"/>
      <c r="P41" s="130"/>
    </row>
    <row r="42" spans="1:16" s="33" customFormat="1" ht="23.25">
      <c r="A42" s="126"/>
      <c r="B42" s="182" t="s">
        <v>126</v>
      </c>
      <c r="C42" s="141"/>
      <c r="D42" s="127"/>
      <c r="E42" s="127"/>
      <c r="F42" s="128"/>
      <c r="H42" s="117"/>
      <c r="I42" s="117"/>
      <c r="J42" s="117"/>
      <c r="K42" s="117"/>
      <c r="L42" s="117"/>
      <c r="M42" s="129"/>
      <c r="N42" s="129"/>
      <c r="O42" s="129"/>
      <c r="P42" s="130"/>
    </row>
    <row r="43" spans="1:16" s="33" customFormat="1" ht="23.25">
      <c r="A43" s="126">
        <v>2</v>
      </c>
      <c r="B43" s="157" t="s">
        <v>215</v>
      </c>
      <c r="C43" s="141"/>
      <c r="D43" s="127"/>
      <c r="E43" s="127"/>
      <c r="F43" s="128">
        <f>SUM(C43:E43)</f>
        <v>0</v>
      </c>
      <c r="H43" s="117">
        <v>40000</v>
      </c>
      <c r="I43" s="117"/>
      <c r="J43" s="117"/>
      <c r="K43" s="117"/>
      <c r="L43" s="117"/>
      <c r="M43" s="129"/>
      <c r="N43" s="129"/>
      <c r="O43" s="129"/>
      <c r="P43" s="130"/>
    </row>
    <row r="44" spans="1:16" s="33" customFormat="1" ht="23.25">
      <c r="A44" s="126"/>
      <c r="B44" s="219"/>
      <c r="C44" s="141"/>
      <c r="D44" s="127"/>
      <c r="E44" s="127"/>
      <c r="F44" s="128"/>
      <c r="H44" s="117"/>
      <c r="I44" s="117"/>
      <c r="J44" s="117"/>
      <c r="K44" s="117"/>
      <c r="L44" s="117"/>
      <c r="M44" s="129"/>
      <c r="N44" s="129"/>
      <c r="O44" s="129"/>
      <c r="P44" s="130"/>
    </row>
    <row r="45" spans="1:16" s="33" customFormat="1" ht="23.25">
      <c r="A45" s="126"/>
      <c r="B45" s="219"/>
      <c r="C45" s="141"/>
      <c r="D45" s="127"/>
      <c r="E45" s="127"/>
      <c r="F45" s="128"/>
      <c r="H45" s="117"/>
      <c r="I45" s="117"/>
      <c r="J45" s="117"/>
      <c r="K45" s="117"/>
      <c r="L45" s="117"/>
      <c r="M45" s="129"/>
      <c r="N45" s="129"/>
      <c r="O45" s="129"/>
      <c r="P45" s="130"/>
    </row>
    <row r="46" spans="1:16" s="33" customFormat="1" ht="23.25">
      <c r="A46" s="126"/>
      <c r="B46" s="183"/>
      <c r="C46" s="142"/>
      <c r="D46" s="127"/>
      <c r="E46" s="127"/>
      <c r="F46" s="128"/>
      <c r="H46" s="117"/>
      <c r="I46" s="117"/>
      <c r="J46" s="117"/>
      <c r="K46" s="117"/>
      <c r="L46" s="117"/>
      <c r="M46" s="129"/>
      <c r="N46" s="129"/>
      <c r="O46" s="129"/>
      <c r="P46" s="130"/>
    </row>
    <row r="47" spans="1:16" s="33" customFormat="1" ht="24" thickBot="1">
      <c r="A47" s="132"/>
      <c r="B47" s="125"/>
      <c r="C47" s="142"/>
      <c r="D47" s="127"/>
      <c r="E47" s="127"/>
      <c r="F47" s="128">
        <f>SUM(C47:E47)</f>
        <v>0</v>
      </c>
      <c r="H47" s="117"/>
      <c r="I47" s="117"/>
      <c r="J47" s="117"/>
      <c r="K47" s="117"/>
      <c r="L47" s="117"/>
      <c r="M47" s="129"/>
      <c r="N47" s="129"/>
      <c r="O47" s="129"/>
      <c r="P47" s="130"/>
    </row>
    <row r="48" spans="1:12" s="33" customFormat="1" ht="24.75" thickBot="1" thickTop="1">
      <c r="A48" s="136"/>
      <c r="B48" s="137" t="s">
        <v>5</v>
      </c>
      <c r="C48" s="143">
        <f>SUM(C41:C47)</f>
        <v>0</v>
      </c>
      <c r="D48" s="143">
        <f>SUM(D41:D47)</f>
        <v>0</v>
      </c>
      <c r="E48" s="143">
        <f>SUM(E41:E47)</f>
        <v>0</v>
      </c>
      <c r="F48" s="138">
        <f>SUM(C48:E48)</f>
        <v>0</v>
      </c>
      <c r="H48" s="117"/>
      <c r="I48" s="117"/>
      <c r="J48" s="117"/>
      <c r="K48" s="117"/>
      <c r="L48" s="117"/>
    </row>
    <row r="49" ht="22.5" thickTop="1"/>
    <row r="69" spans="1:12" s="33" customFormat="1" ht="33" customHeight="1">
      <c r="A69" s="266" t="s">
        <v>33</v>
      </c>
      <c r="B69" s="266"/>
      <c r="C69" s="266"/>
      <c r="D69" s="266"/>
      <c r="E69" s="266"/>
      <c r="F69" s="266"/>
      <c r="H69" s="117"/>
      <c r="I69" s="117"/>
      <c r="J69" s="117"/>
      <c r="K69" s="117"/>
      <c r="L69" s="117"/>
    </row>
    <row r="70" spans="1:12" s="33" customFormat="1" ht="23.25">
      <c r="A70" s="268" t="s">
        <v>258</v>
      </c>
      <c r="B70" s="268"/>
      <c r="C70" s="268"/>
      <c r="D70" s="268"/>
      <c r="E70" s="268"/>
      <c r="F70" s="268"/>
      <c r="H70" s="117"/>
      <c r="I70" s="117"/>
      <c r="J70" s="117"/>
      <c r="K70" s="117"/>
      <c r="L70" s="117"/>
    </row>
    <row r="71" spans="1:12" s="33" customFormat="1" ht="23.25">
      <c r="A71" s="279" t="s">
        <v>213</v>
      </c>
      <c r="B71" s="279"/>
      <c r="C71" s="279"/>
      <c r="D71" s="279"/>
      <c r="E71" s="279"/>
      <c r="F71" s="279"/>
      <c r="H71" s="117"/>
      <c r="I71" s="117"/>
      <c r="J71" s="117"/>
      <c r="K71" s="117"/>
      <c r="L71" s="117"/>
    </row>
    <row r="72" spans="1:12" s="33" customFormat="1" ht="23.25">
      <c r="A72" s="118" t="s">
        <v>0</v>
      </c>
      <c r="B72" s="118" t="s">
        <v>1</v>
      </c>
      <c r="C72" s="119" t="s">
        <v>30</v>
      </c>
      <c r="D72" s="119" t="s">
        <v>31</v>
      </c>
      <c r="E72" s="119" t="s">
        <v>32</v>
      </c>
      <c r="F72" s="120" t="s">
        <v>5</v>
      </c>
      <c r="H72" s="117"/>
      <c r="I72" s="117"/>
      <c r="J72" s="117"/>
      <c r="K72" s="117"/>
      <c r="L72" s="117"/>
    </row>
    <row r="73" spans="1:12" s="33" customFormat="1" ht="23.25">
      <c r="A73" s="121"/>
      <c r="B73" s="121"/>
      <c r="C73" s="122"/>
      <c r="D73" s="122"/>
      <c r="E73" s="122"/>
      <c r="F73" s="123" t="s">
        <v>8</v>
      </c>
      <c r="H73" s="117"/>
      <c r="I73" s="117"/>
      <c r="J73" s="117"/>
      <c r="K73" s="117"/>
      <c r="L73" s="117"/>
    </row>
    <row r="74" spans="1:12" s="33" customFormat="1" ht="23.25">
      <c r="A74" s="122"/>
      <c r="B74" s="139" t="s">
        <v>10</v>
      </c>
      <c r="C74" s="140"/>
      <c r="D74" s="140"/>
      <c r="E74" s="140"/>
      <c r="F74" s="140"/>
      <c r="H74" s="117"/>
      <c r="I74" s="117"/>
      <c r="J74" s="117"/>
      <c r="K74" s="117"/>
      <c r="L74" s="117"/>
    </row>
    <row r="75" spans="1:16" s="33" customFormat="1" ht="23.25">
      <c r="A75" s="126">
        <v>1</v>
      </c>
      <c r="B75" s="157" t="s">
        <v>214</v>
      </c>
      <c r="C75" s="141">
        <v>50000</v>
      </c>
      <c r="D75" s="127"/>
      <c r="E75" s="127"/>
      <c r="F75" s="128">
        <f>SUM(C75:E75)</f>
        <v>50000</v>
      </c>
      <c r="H75" s="117">
        <v>50000</v>
      </c>
      <c r="I75" s="117"/>
      <c r="J75" s="117"/>
      <c r="K75" s="117"/>
      <c r="L75" s="117"/>
      <c r="M75" s="129"/>
      <c r="N75" s="129"/>
      <c r="O75" s="129"/>
      <c r="P75" s="130"/>
    </row>
    <row r="76" spans="1:16" s="33" customFormat="1" ht="23.25">
      <c r="A76" s="126"/>
      <c r="B76" s="182" t="s">
        <v>126</v>
      </c>
      <c r="C76" s="141"/>
      <c r="D76" s="127"/>
      <c r="E76" s="127"/>
      <c r="F76" s="128"/>
      <c r="H76" s="117"/>
      <c r="I76" s="117"/>
      <c r="J76" s="117"/>
      <c r="K76" s="117"/>
      <c r="L76" s="117"/>
      <c r="M76" s="129"/>
      <c r="N76" s="129"/>
      <c r="O76" s="129"/>
      <c r="P76" s="130"/>
    </row>
    <row r="77" spans="1:16" s="33" customFormat="1" ht="23.25">
      <c r="A77" s="126">
        <v>2</v>
      </c>
      <c r="B77" s="157" t="s">
        <v>215</v>
      </c>
      <c r="C77" s="141">
        <v>40000</v>
      </c>
      <c r="D77" s="127"/>
      <c r="E77" s="127"/>
      <c r="F77" s="128">
        <f>SUM(C77:E77)</f>
        <v>40000</v>
      </c>
      <c r="H77" s="117">
        <v>40000</v>
      </c>
      <c r="I77" s="117"/>
      <c r="J77" s="117"/>
      <c r="K77" s="117"/>
      <c r="L77" s="117"/>
      <c r="M77" s="129"/>
      <c r="N77" s="129"/>
      <c r="O77" s="129"/>
      <c r="P77" s="130"/>
    </row>
    <row r="78" spans="1:16" s="33" customFormat="1" ht="23.25">
      <c r="A78" s="126"/>
      <c r="B78" s="219"/>
      <c r="C78" s="141"/>
      <c r="D78" s="127"/>
      <c r="E78" s="127"/>
      <c r="F78" s="128"/>
      <c r="H78" s="117"/>
      <c r="I78" s="117"/>
      <c r="J78" s="117"/>
      <c r="K78" s="117"/>
      <c r="L78" s="117"/>
      <c r="M78" s="129"/>
      <c r="N78" s="129"/>
      <c r="O78" s="129"/>
      <c r="P78" s="130"/>
    </row>
    <row r="79" spans="1:16" s="33" customFormat="1" ht="23.25">
      <c r="A79" s="126"/>
      <c r="B79" s="219"/>
      <c r="C79" s="141"/>
      <c r="D79" s="127"/>
      <c r="E79" s="127"/>
      <c r="F79" s="128"/>
      <c r="H79" s="117"/>
      <c r="I79" s="117"/>
      <c r="J79" s="117"/>
      <c r="K79" s="117"/>
      <c r="L79" s="117"/>
      <c r="M79" s="129"/>
      <c r="N79" s="129"/>
      <c r="O79" s="129"/>
      <c r="P79" s="130"/>
    </row>
    <row r="80" spans="1:16" s="33" customFormat="1" ht="23.25">
      <c r="A80" s="126"/>
      <c r="B80" s="183"/>
      <c r="C80" s="142"/>
      <c r="D80" s="127"/>
      <c r="E80" s="127"/>
      <c r="F80" s="128"/>
      <c r="H80" s="117"/>
      <c r="I80" s="117"/>
      <c r="J80" s="117"/>
      <c r="K80" s="117"/>
      <c r="L80" s="117"/>
      <c r="M80" s="129"/>
      <c r="N80" s="129"/>
      <c r="O80" s="129"/>
      <c r="P80" s="130"/>
    </row>
    <row r="81" spans="1:16" s="33" customFormat="1" ht="24" thickBot="1">
      <c r="A81" s="132"/>
      <c r="B81" s="125"/>
      <c r="C81" s="142"/>
      <c r="D81" s="127"/>
      <c r="E81" s="127"/>
      <c r="F81" s="128">
        <f>SUM(C81:E81)</f>
        <v>0</v>
      </c>
      <c r="H81" s="117"/>
      <c r="I81" s="117"/>
      <c r="J81" s="117"/>
      <c r="K81" s="117"/>
      <c r="L81" s="117"/>
      <c r="M81" s="129"/>
      <c r="N81" s="129"/>
      <c r="O81" s="129"/>
      <c r="P81" s="130"/>
    </row>
    <row r="82" spans="1:12" s="33" customFormat="1" ht="24.75" thickBot="1" thickTop="1">
      <c r="A82" s="136"/>
      <c r="B82" s="137" t="s">
        <v>5</v>
      </c>
      <c r="C82" s="143">
        <f>SUM(C75:C81)</f>
        <v>90000</v>
      </c>
      <c r="D82" s="143">
        <f>SUM(D75:D81)</f>
        <v>0</v>
      </c>
      <c r="E82" s="143">
        <f>SUM(E75:E81)</f>
        <v>0</v>
      </c>
      <c r="F82" s="138">
        <f>SUM(C82:E82)</f>
        <v>90000</v>
      </c>
      <c r="H82" s="117"/>
      <c r="I82" s="117"/>
      <c r="J82" s="117"/>
      <c r="K82" s="117"/>
      <c r="L82" s="117"/>
    </row>
    <row r="83" ht="22.5" thickTop="1"/>
    <row r="103" spans="1:12" s="33" customFormat="1" ht="33" customHeight="1">
      <c r="A103" s="266" t="s">
        <v>33</v>
      </c>
      <c r="B103" s="266"/>
      <c r="C103" s="266"/>
      <c r="D103" s="266"/>
      <c r="E103" s="266"/>
      <c r="F103" s="266"/>
      <c r="H103" s="117"/>
      <c r="I103" s="117"/>
      <c r="J103" s="117"/>
      <c r="K103" s="117"/>
      <c r="L103" s="117"/>
    </row>
    <row r="104" spans="1:12" s="33" customFormat="1" ht="23.25">
      <c r="A104" s="268" t="s">
        <v>268</v>
      </c>
      <c r="B104" s="268"/>
      <c r="C104" s="268"/>
      <c r="D104" s="268"/>
      <c r="E104" s="268"/>
      <c r="F104" s="268"/>
      <c r="H104" s="117"/>
      <c r="I104" s="117"/>
      <c r="J104" s="117"/>
      <c r="K104" s="117"/>
      <c r="L104" s="117"/>
    </row>
    <row r="105" spans="1:12" s="33" customFormat="1" ht="23.25">
      <c r="A105" s="279" t="s">
        <v>213</v>
      </c>
      <c r="B105" s="279"/>
      <c r="C105" s="279"/>
      <c r="D105" s="279"/>
      <c r="E105" s="279"/>
      <c r="F105" s="279"/>
      <c r="H105" s="117"/>
      <c r="I105" s="117"/>
      <c r="J105" s="117"/>
      <c r="K105" s="117"/>
      <c r="L105" s="117"/>
    </row>
    <row r="106" spans="1:12" s="33" customFormat="1" ht="23.25">
      <c r="A106" s="118" t="s">
        <v>0</v>
      </c>
      <c r="B106" s="118" t="s">
        <v>1</v>
      </c>
      <c r="C106" s="119" t="s">
        <v>23</v>
      </c>
      <c r="D106" s="119" t="s">
        <v>24</v>
      </c>
      <c r="E106" s="119" t="s">
        <v>25</v>
      </c>
      <c r="F106" s="120" t="s">
        <v>5</v>
      </c>
      <c r="H106" s="117"/>
      <c r="I106" s="117"/>
      <c r="J106" s="117"/>
      <c r="K106" s="117"/>
      <c r="L106" s="117"/>
    </row>
    <row r="107" spans="1:12" s="33" customFormat="1" ht="23.25">
      <c r="A107" s="121"/>
      <c r="B107" s="121"/>
      <c r="C107" s="122"/>
      <c r="D107" s="122"/>
      <c r="E107" s="122"/>
      <c r="F107" s="123" t="s">
        <v>8</v>
      </c>
      <c r="H107" s="117"/>
      <c r="I107" s="117"/>
      <c r="J107" s="117"/>
      <c r="K107" s="117"/>
      <c r="L107" s="117"/>
    </row>
    <row r="108" spans="1:12" s="33" customFormat="1" ht="23.25">
      <c r="A108" s="122"/>
      <c r="B108" s="139" t="s">
        <v>10</v>
      </c>
      <c r="C108" s="140"/>
      <c r="D108" s="140"/>
      <c r="E108" s="140"/>
      <c r="F108" s="140"/>
      <c r="H108" s="117"/>
      <c r="I108" s="117"/>
      <c r="J108" s="117"/>
      <c r="K108" s="117"/>
      <c r="L108" s="117"/>
    </row>
    <row r="109" spans="1:16" s="33" customFormat="1" ht="23.25">
      <c r="A109" s="126">
        <v>1</v>
      </c>
      <c r="B109" s="157" t="s">
        <v>214</v>
      </c>
      <c r="C109" s="141"/>
      <c r="D109" s="127"/>
      <c r="E109" s="127"/>
      <c r="F109" s="128">
        <f>SUM(C109:E109)</f>
        <v>0</v>
      </c>
      <c r="H109" s="117">
        <v>50000</v>
      </c>
      <c r="I109" s="117"/>
      <c r="J109" s="117"/>
      <c r="K109" s="117"/>
      <c r="L109" s="117"/>
      <c r="M109" s="129"/>
      <c r="N109" s="129"/>
      <c r="O109" s="129"/>
      <c r="P109" s="130"/>
    </row>
    <row r="110" spans="1:16" s="33" customFormat="1" ht="23.25">
      <c r="A110" s="126"/>
      <c r="B110" s="182" t="s">
        <v>126</v>
      </c>
      <c r="C110" s="141"/>
      <c r="D110" s="127"/>
      <c r="E110" s="127"/>
      <c r="F110" s="128"/>
      <c r="H110" s="117"/>
      <c r="I110" s="117"/>
      <c r="J110" s="117"/>
      <c r="K110" s="117"/>
      <c r="L110" s="117"/>
      <c r="M110" s="129"/>
      <c r="N110" s="129"/>
      <c r="O110" s="129"/>
      <c r="P110" s="130"/>
    </row>
    <row r="111" spans="1:16" s="33" customFormat="1" ht="23.25">
      <c r="A111" s="126">
        <v>2</v>
      </c>
      <c r="B111" s="157" t="s">
        <v>215</v>
      </c>
      <c r="C111" s="141"/>
      <c r="D111" s="127"/>
      <c r="E111" s="127"/>
      <c r="F111" s="128">
        <f>SUM(C111:E111)</f>
        <v>0</v>
      </c>
      <c r="H111" s="117">
        <v>40000</v>
      </c>
      <c r="I111" s="117"/>
      <c r="J111" s="117"/>
      <c r="K111" s="117"/>
      <c r="L111" s="117"/>
      <c r="M111" s="129"/>
      <c r="N111" s="129"/>
      <c r="O111" s="129"/>
      <c r="P111" s="130"/>
    </row>
    <row r="112" spans="1:16" s="33" customFormat="1" ht="23.25">
      <c r="A112" s="126"/>
      <c r="B112" s="219"/>
      <c r="C112" s="141"/>
      <c r="D112" s="127"/>
      <c r="E112" s="127"/>
      <c r="F112" s="128"/>
      <c r="H112" s="117"/>
      <c r="I112" s="117"/>
      <c r="J112" s="117"/>
      <c r="K112" s="117"/>
      <c r="L112" s="117"/>
      <c r="M112" s="129"/>
      <c r="N112" s="129"/>
      <c r="O112" s="129"/>
      <c r="P112" s="130"/>
    </row>
    <row r="113" spans="1:16" s="33" customFormat="1" ht="23.25">
      <c r="A113" s="126"/>
      <c r="B113" s="219"/>
      <c r="C113" s="141"/>
      <c r="D113" s="127"/>
      <c r="E113" s="127"/>
      <c r="F113" s="128"/>
      <c r="H113" s="117"/>
      <c r="I113" s="117"/>
      <c r="J113" s="117"/>
      <c r="K113" s="117"/>
      <c r="L113" s="117"/>
      <c r="M113" s="129"/>
      <c r="N113" s="129"/>
      <c r="O113" s="129"/>
      <c r="P113" s="130"/>
    </row>
    <row r="114" spans="1:16" s="33" customFormat="1" ht="23.25">
      <c r="A114" s="126"/>
      <c r="B114" s="183"/>
      <c r="C114" s="142"/>
      <c r="D114" s="127"/>
      <c r="E114" s="127"/>
      <c r="F114" s="128"/>
      <c r="H114" s="117"/>
      <c r="I114" s="117"/>
      <c r="J114" s="117"/>
      <c r="K114" s="117"/>
      <c r="L114" s="117"/>
      <c r="M114" s="129"/>
      <c r="N114" s="129"/>
      <c r="O114" s="129"/>
      <c r="P114" s="130"/>
    </row>
    <row r="115" spans="1:16" s="33" customFormat="1" ht="24" thickBot="1">
      <c r="A115" s="132"/>
      <c r="B115" s="125"/>
      <c r="C115" s="142"/>
      <c r="D115" s="127"/>
      <c r="E115" s="127"/>
      <c r="F115" s="128">
        <f>SUM(C115:E115)</f>
        <v>0</v>
      </c>
      <c r="H115" s="117"/>
      <c r="I115" s="117"/>
      <c r="J115" s="117"/>
      <c r="K115" s="117"/>
      <c r="L115" s="117"/>
      <c r="M115" s="129"/>
      <c r="N115" s="129"/>
      <c r="O115" s="129"/>
      <c r="P115" s="130"/>
    </row>
    <row r="116" spans="1:12" s="33" customFormat="1" ht="24.75" thickBot="1" thickTop="1">
      <c r="A116" s="136"/>
      <c r="B116" s="137" t="s">
        <v>5</v>
      </c>
      <c r="C116" s="143">
        <f>SUM(C109:C115)</f>
        <v>0</v>
      </c>
      <c r="D116" s="143">
        <f>SUM(D109:D115)</f>
        <v>0</v>
      </c>
      <c r="E116" s="143">
        <f>SUM(E109:E115)</f>
        <v>0</v>
      </c>
      <c r="F116" s="138">
        <f>SUM(C116:E116)</f>
        <v>0</v>
      </c>
      <c r="H116" s="117"/>
      <c r="I116" s="117"/>
      <c r="J116" s="117"/>
      <c r="K116" s="117"/>
      <c r="L116" s="117"/>
    </row>
    <row r="117" ht="22.5" thickTop="1"/>
  </sheetData>
  <sheetProtection/>
  <mergeCells count="12">
    <mergeCell ref="A1:F1"/>
    <mergeCell ref="A2:F2"/>
    <mergeCell ref="A3:F3"/>
    <mergeCell ref="A35:F35"/>
    <mergeCell ref="A36:F36"/>
    <mergeCell ref="A37:F37"/>
    <mergeCell ref="A69:F69"/>
    <mergeCell ref="A70:F70"/>
    <mergeCell ref="A71:F71"/>
    <mergeCell ref="A103:F103"/>
    <mergeCell ref="A104:F104"/>
    <mergeCell ref="A105:F10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TWY</dc:creator>
  <cp:keywords/>
  <dc:description/>
  <cp:lastModifiedBy>User</cp:lastModifiedBy>
  <cp:lastPrinted>2019-05-29T06:16:14Z</cp:lastPrinted>
  <dcterms:created xsi:type="dcterms:W3CDTF">2001-01-02T00:57:21Z</dcterms:created>
  <dcterms:modified xsi:type="dcterms:W3CDTF">2019-06-05T04:11:18Z</dcterms:modified>
  <cp:category/>
  <cp:version/>
  <cp:contentType/>
  <cp:contentStatus/>
</cp:coreProperties>
</file>